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LB\Ecole Polytechnique de Bruxelles\M1-IRIF\INFO-H-410\Projet\INFO-H410_Project\2048\results\"/>
    </mc:Choice>
  </mc:AlternateContent>
  <xr:revisionPtr revIDLastSave="0" documentId="13_ncr:1_{78F5A602-9888-4A44-A7C2-C845CE7A863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xpectimax6" sheetId="6" r:id="rId1"/>
    <sheet name="expectimax5" sheetId="5" r:id="rId2"/>
    <sheet name="expectimax4" sheetId="4" r:id="rId3"/>
    <sheet name="expectimax3" sheetId="3" r:id="rId4"/>
    <sheet name="expectimax2" sheetId="2" r:id="rId5"/>
  </sheets>
  <externalReferences>
    <externalReference r:id="rId6"/>
  </externalReferences>
  <definedNames>
    <definedName name="DonnéesExternes_1" localSheetId="4" hidden="1">expectimax2!$A$1:$A$101</definedName>
    <definedName name="DonnéesExternes_2" localSheetId="4" hidden="1">expectimax2!$B$1:$B$101</definedName>
    <definedName name="DonnéesExternes_3" localSheetId="4" hidden="1">expectimax2!$C$1:$C$101</definedName>
    <definedName name="DonnéesExternes_4" localSheetId="4" hidden="1">expectimax2!$D$1:$D$101</definedName>
    <definedName name="DonnéesExternes_5" localSheetId="0" hidden="1">expectimax6!$A$1:$B$101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" i="2" l="1"/>
  <c r="I79" i="2"/>
  <c r="I78" i="2"/>
  <c r="I77" i="2"/>
  <c r="I76" i="2"/>
  <c r="I75" i="2"/>
  <c r="I74" i="2"/>
  <c r="I73" i="2"/>
  <c r="I123" i="2"/>
  <c r="F123" i="2"/>
  <c r="E123" i="2"/>
  <c r="D123" i="2"/>
  <c r="C123" i="2"/>
  <c r="B123" i="2"/>
  <c r="A123" i="2"/>
  <c r="A115" i="2"/>
  <c r="B115" i="2"/>
  <c r="C115" i="2"/>
  <c r="G123" i="2" s="1"/>
  <c r="D115" i="2"/>
  <c r="H123" i="2" s="1"/>
  <c r="E115" i="2"/>
  <c r="J123" i="2" s="1"/>
  <c r="E112" i="2"/>
  <c r="B112" i="2"/>
  <c r="D112" i="2"/>
  <c r="A112" i="2"/>
  <c r="C112" i="2"/>
  <c r="K102" i="2"/>
  <c r="K101" i="2"/>
  <c r="K100" i="2"/>
  <c r="K99" i="2"/>
  <c r="K98" i="2"/>
  <c r="K97" i="2"/>
  <c r="K96" i="2"/>
  <c r="K95" i="2"/>
  <c r="E109" i="2"/>
  <c r="E108" i="2"/>
  <c r="E107" i="2"/>
  <c r="E106" i="2"/>
  <c r="E105" i="2"/>
  <c r="E104" i="2"/>
  <c r="E103" i="2"/>
  <c r="E102" i="2"/>
  <c r="J102" i="2" l="1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D109" i="2"/>
  <c r="D108" i="2"/>
  <c r="D107" i="2"/>
  <c r="D106" i="2"/>
  <c r="D105" i="2"/>
  <c r="D104" i="2"/>
  <c r="D103" i="2"/>
  <c r="D102" i="2"/>
  <c r="C109" i="2"/>
  <c r="C108" i="2"/>
  <c r="C107" i="2"/>
  <c r="C106" i="2"/>
  <c r="C105" i="2"/>
  <c r="C104" i="2"/>
  <c r="C103" i="2"/>
  <c r="C102" i="2"/>
  <c r="B109" i="2"/>
  <c r="B108" i="2"/>
  <c r="B107" i="2"/>
  <c r="B106" i="2"/>
  <c r="B105" i="2"/>
  <c r="B104" i="2"/>
  <c r="B103" i="2"/>
  <c r="B102" i="2"/>
  <c r="A109" i="2"/>
  <c r="A108" i="2"/>
  <c r="A107" i="2"/>
  <c r="A106" i="2"/>
  <c r="A105" i="2"/>
  <c r="A104" i="2"/>
  <c r="A103" i="2"/>
  <c r="A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D80298-6B40-4A5D-B93E-3E2D89D5438A}" keepAlive="1" name="Requête - expectimax2" description="Connexion à la requête « expectimax2 » dans le classeur." type="5" refreshedVersion="7" background="1" saveData="1">
    <dbPr connection="Provider=Microsoft.Mashup.OleDb.1;Data Source=$Workbook$;Location=expectimax2;Extended Properties=&quot;&quot;" command="SELECT * FROM [expectimax2]"/>
  </connection>
  <connection id="2" xr16:uid="{90D49FBE-CC26-4D45-A773-E7F87091B309}" keepAlive="1" name="Requête - expectimax3" description="Connexion à la requête « expectimax3 » dans le classeur." type="5" refreshedVersion="7" background="1" saveData="1">
    <dbPr connection="Provider=Microsoft.Mashup.OleDb.1;Data Source=$Workbook$;Location=expectimax3;Extended Properties=&quot;&quot;" command="SELECT * FROM [expectimax3]"/>
  </connection>
  <connection id="3" xr16:uid="{AF77D9D0-1631-4A43-89A5-6672C2CBC363}" keepAlive="1" name="Requête - expectimax4" description="Connexion à la requête « expectimax4 » dans le classeur." type="5" refreshedVersion="7" background="1" saveData="1">
    <dbPr connection="Provider=Microsoft.Mashup.OleDb.1;Data Source=$Workbook$;Location=expectimax4;Extended Properties=&quot;&quot;" command="SELECT * FROM [expectimax4]"/>
  </connection>
  <connection id="4" xr16:uid="{F8B59038-33FD-4B95-8987-786736750219}" keepAlive="1" name="Requête - expectimax5" description="Connexion à la requête « expectimax5 » dans le classeur." type="5" refreshedVersion="7" background="1" saveData="1">
    <dbPr connection="Provider=Microsoft.Mashup.OleDb.1;Data Source=$Workbook$;Location=expectimax5;Extended Properties=&quot;&quot;" command="SELECT * FROM [expectimax5]"/>
  </connection>
  <connection id="5" xr16:uid="{374A2F28-7C3D-4FBD-8C6B-140C4638A05C}" keepAlive="1" name="Requête - expectimax6" description="Connexion à la requête « expectimax6 » dans le classeur." type="5" refreshedVersion="7" background="1" saveData="1">
    <dbPr connection="Provider=Microsoft.Mashup.OleDb.1;Data Source=$Workbook$;Location=expectimax6;Extended Properties=&quot;&quot;" command="SELECT * FROM [expectimax6]"/>
  </connection>
</connections>
</file>

<file path=xl/sharedStrings.xml><?xml version="1.0" encoding="utf-8"?>
<sst xmlns="http://schemas.openxmlformats.org/spreadsheetml/2006/main" count="50" uniqueCount="25">
  <si>
    <t>Score2</t>
  </si>
  <si>
    <t>Score3</t>
  </si>
  <si>
    <t>Score4</t>
  </si>
  <si>
    <t>Score5</t>
  </si>
  <si>
    <t>expectimax2</t>
  </si>
  <si>
    <t>expectimax3</t>
  </si>
  <si>
    <t>expectimax4</t>
  </si>
  <si>
    <t>expectimax5</t>
  </si>
  <si>
    <t>[0,5000]</t>
  </si>
  <si>
    <t>[5000,10000]</t>
  </si>
  <si>
    <t>[10000,15000]</t>
  </si>
  <si>
    <t>[15000,20000]</t>
  </si>
  <si>
    <t>[20000,25000]</t>
  </si>
  <si>
    <t>[25000,30000]</t>
  </si>
  <si>
    <t>[30000,35000]</t>
  </si>
  <si>
    <t>[35000,40000]</t>
  </si>
  <si>
    <t>Column1</t>
  </si>
  <si>
    <t>Column2</t>
  </si>
  <si>
    <t>Score6</t>
  </si>
  <si>
    <t>expectimax6</t>
  </si>
  <si>
    <t>MonteCarlo50</t>
  </si>
  <si>
    <t>MonteCarlo40</t>
  </si>
  <si>
    <t>MonteCarlo30</t>
  </si>
  <si>
    <t>MonteCarlo20</t>
  </si>
  <si>
    <t>MonteCarlo10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</si>
</sst>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3" fillId="4" borderId="3" xfId="0" applyFont="1" applyFill="1" applyBorder="1"/>
    <xf numFmtId="0" fontId="0" fillId="5" borderId="3" xfId="0" applyFont="1" applyFill="1" applyBorder="1"/>
    <xf numFmtId="0" fontId="2" fillId="3" borderId="0" xfId="2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3" borderId="0" xfId="2" applyAlignment="1">
      <alignment horizontal="center"/>
    </xf>
    <xf numFmtId="0" fontId="3" fillId="2" borderId="0" xfId="1" applyFont="1"/>
    <xf numFmtId="0" fontId="0" fillId="0" borderId="3" xfId="0" applyFont="1" applyBorder="1"/>
  </cellXfs>
  <cellStyles count="3">
    <cellStyle name="20 % - Accent1" xfId="2" builtinId="30"/>
    <cellStyle name="Accent1" xfId="1" builtinId="29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frequency histogram</a:t>
            </a:r>
            <a:r>
              <a:rPr lang="fr-BE" baseline="0"/>
              <a:t> of </a:t>
            </a:r>
            <a:r>
              <a:rPr lang="fr-BE"/>
              <a:t>Expectimax[depth]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expectimax2!$G$94</c:f>
              <c:strCache>
                <c:ptCount val="1"/>
                <c:pt idx="0">
                  <c:v>expectimax2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expectimax2!$G$95:$G$102</c:f>
              <c:numCache>
                <c:formatCode>General</c:formatCode>
                <c:ptCount val="8"/>
                <c:pt idx="0">
                  <c:v>6</c:v>
                </c:pt>
                <c:pt idx="1">
                  <c:v>50</c:v>
                </c:pt>
                <c:pt idx="2">
                  <c:v>37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D05-8712-56BFA2CE55FE}"/>
            </c:ext>
          </c:extLst>
        </c:ser>
        <c:ser>
          <c:idx val="1"/>
          <c:order val="1"/>
          <c:tx>
            <c:strRef>
              <c:f>expectimax2!$H$94</c:f>
              <c:strCache>
                <c:ptCount val="1"/>
                <c:pt idx="0">
                  <c:v>expectimax3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expectimax2!$H$95:$H$102</c:f>
              <c:numCache>
                <c:formatCode>General</c:formatCode>
                <c:ptCount val="8"/>
                <c:pt idx="0">
                  <c:v>42</c:v>
                </c:pt>
                <c:pt idx="1">
                  <c:v>47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8-4D05-8712-56BFA2CE55FE}"/>
            </c:ext>
          </c:extLst>
        </c:ser>
        <c:ser>
          <c:idx val="2"/>
          <c:order val="2"/>
          <c:tx>
            <c:strRef>
              <c:f>expectimax2!$I$94</c:f>
              <c:strCache>
                <c:ptCount val="1"/>
                <c:pt idx="0">
                  <c:v>expectimax4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expectimax2!$I$95:$I$102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41</c:v>
                </c:pt>
                <c:pt idx="3">
                  <c:v>13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8-4D05-8712-56BFA2CE55FE}"/>
            </c:ext>
          </c:extLst>
        </c:ser>
        <c:ser>
          <c:idx val="3"/>
          <c:order val="3"/>
          <c:tx>
            <c:strRef>
              <c:f>expectimax2!$J$94</c:f>
              <c:strCache>
                <c:ptCount val="1"/>
                <c:pt idx="0">
                  <c:v>expectimax5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expectimax2!$J$95:$J$102</c:f>
              <c:numCache>
                <c:formatCode>General</c:formatCode>
                <c:ptCount val="8"/>
                <c:pt idx="0">
                  <c:v>25</c:v>
                </c:pt>
                <c:pt idx="1">
                  <c:v>38</c:v>
                </c:pt>
                <c:pt idx="2">
                  <c:v>31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8-4D05-8712-56BFA2CE55FE}"/>
            </c:ext>
          </c:extLst>
        </c:ser>
        <c:ser>
          <c:idx val="4"/>
          <c:order val="4"/>
          <c:tx>
            <c:strRef>
              <c:f>expectimax2!$K$94</c:f>
              <c:strCache>
                <c:ptCount val="1"/>
                <c:pt idx="0">
                  <c:v>expectimax6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expectimax2!$K$95:$K$102</c:f>
              <c:numCache>
                <c:formatCode>General</c:formatCode>
                <c:ptCount val="8"/>
                <c:pt idx="0">
                  <c:v>9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8-4D05-8712-56BFA2CE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72927"/>
        <c:axId val="421173759"/>
      </c:barChart>
      <c:catAx>
        <c:axId val="4211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173759"/>
        <c:crosses val="autoZero"/>
        <c:auto val="1"/>
        <c:lblAlgn val="ctr"/>
        <c:lblOffset val="100"/>
        <c:noMultiLvlLbl val="0"/>
      </c:catAx>
      <c:valAx>
        <c:axId val="4211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1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Cumulated scores on 100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41-4994-B090-B3D3F738552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41-4994-B090-B3D3F73855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41-4994-B090-B3D3F738552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41-4994-B090-B3D3F73855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41-4994-B090-B3D3F7385523}"/>
              </c:ext>
            </c:extLst>
          </c:dPt>
          <c:cat>
            <c:strRef>
              <c:f>expectimax2!$A$111:$E$111</c:f>
              <c:strCache>
                <c:ptCount val="5"/>
                <c:pt idx="0">
                  <c:v>expectimax3</c:v>
                </c:pt>
                <c:pt idx="1">
                  <c:v>expectimax5</c:v>
                </c:pt>
                <c:pt idx="2">
                  <c:v>expectimax2</c:v>
                </c:pt>
                <c:pt idx="3">
                  <c:v>expectimax4</c:v>
                </c:pt>
                <c:pt idx="4">
                  <c:v>expectimax6</c:v>
                </c:pt>
              </c:strCache>
            </c:strRef>
          </c:cat>
          <c:val>
            <c:numRef>
              <c:f>expectimax2!$A$112:$E$112</c:f>
              <c:numCache>
                <c:formatCode>General</c:formatCode>
                <c:ptCount val="5"/>
                <c:pt idx="0">
                  <c:v>550672</c:v>
                </c:pt>
                <c:pt idx="1">
                  <c:v>821384</c:v>
                </c:pt>
                <c:pt idx="2">
                  <c:v>953864</c:v>
                </c:pt>
                <c:pt idx="3">
                  <c:v>1112420</c:v>
                </c:pt>
                <c:pt idx="4">
                  <c:v>1300802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1-4994-B090-B3D3F738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263631"/>
        <c:axId val="1358858463"/>
      </c:barChart>
      <c:catAx>
        <c:axId val="34826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expectimax[depth]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858463"/>
        <c:crosses val="autoZero"/>
        <c:auto val="1"/>
        <c:lblAlgn val="ctr"/>
        <c:lblOffset val="100"/>
        <c:noMultiLvlLbl val="0"/>
      </c:catAx>
      <c:valAx>
        <c:axId val="13588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cumulated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2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Cumulated</a:t>
            </a:r>
            <a:r>
              <a:rPr lang="fr-BE" baseline="0"/>
              <a:t> scores on 100 trials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5D-4DE2-8443-078740BFF7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D-4DE2-8443-078740BFF799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5D-4DE2-8443-078740BFF79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5D-4DE2-8443-078740BFF79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5D-4DE2-8443-078740BFF799}"/>
              </c:ext>
            </c:extLst>
          </c:dPt>
          <c:cat>
            <c:strRef>
              <c:f>expectimax2!$A$114:$E$114</c:f>
              <c:strCache>
                <c:ptCount val="5"/>
                <c:pt idx="0">
                  <c:v>MonteCarlo10</c:v>
                </c:pt>
                <c:pt idx="1">
                  <c:v>MonteCarlo20</c:v>
                </c:pt>
                <c:pt idx="2">
                  <c:v>MonteCarlo30</c:v>
                </c:pt>
                <c:pt idx="3">
                  <c:v>MonteCarlo40</c:v>
                </c:pt>
                <c:pt idx="4">
                  <c:v>MonteCarlo50</c:v>
                </c:pt>
              </c:strCache>
            </c:strRef>
          </c:cat>
          <c:val>
            <c:numRef>
              <c:f>expectimax2!$A$115:$E$115</c:f>
              <c:numCache>
                <c:formatCode>General</c:formatCode>
                <c:ptCount val="5"/>
                <c:pt idx="0">
                  <c:v>725264</c:v>
                </c:pt>
                <c:pt idx="1">
                  <c:v>945808</c:v>
                </c:pt>
                <c:pt idx="2">
                  <c:v>1124200</c:v>
                </c:pt>
                <c:pt idx="3">
                  <c:v>1268580</c:v>
                </c:pt>
                <c:pt idx="4">
                  <c:v>1347956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D-4DE2-8443-078740BF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006607"/>
        <c:axId val="1345009103"/>
      </c:barChart>
      <c:catAx>
        <c:axId val="134500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MonteCarlo[iteration]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5009103"/>
        <c:crosses val="autoZero"/>
        <c:auto val="1"/>
        <c:lblAlgn val="ctr"/>
        <c:lblOffset val="100"/>
        <c:noMultiLvlLbl val="0"/>
      </c:catAx>
      <c:valAx>
        <c:axId val="13450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cumulated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50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Cumulated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59-4AB7-95AC-7B3AB1DB6B2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159-4AB7-95AC-7B3AB1DB6B2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59-4AB7-95AC-7B3AB1DB6B20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159-4AB7-95AC-7B3AB1DB6B20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59-4AB7-95AC-7B3AB1DB6B20}"/>
              </c:ext>
            </c:extLst>
          </c:dPt>
          <c:cat>
            <c:strRef>
              <c:f>expectimax2!$A$122:$J$122</c:f>
              <c:strCache>
                <c:ptCount val="10"/>
                <c:pt idx="0">
                  <c:v>expectimax3</c:v>
                </c:pt>
                <c:pt idx="1">
                  <c:v>MonteCarlo10</c:v>
                </c:pt>
                <c:pt idx="2">
                  <c:v>expectimax5</c:v>
                </c:pt>
                <c:pt idx="3">
                  <c:v>MonteCarlo20</c:v>
                </c:pt>
                <c:pt idx="4">
                  <c:v>expectimax2</c:v>
                </c:pt>
                <c:pt idx="5">
                  <c:v>expectimax4</c:v>
                </c:pt>
                <c:pt idx="6">
                  <c:v>MonteCarlo30</c:v>
                </c:pt>
                <c:pt idx="7">
                  <c:v>MonteCarlo40</c:v>
                </c:pt>
                <c:pt idx="8">
                  <c:v>expectimax6</c:v>
                </c:pt>
                <c:pt idx="9">
                  <c:v>MonteCarlo50</c:v>
                </c:pt>
              </c:strCache>
            </c:strRef>
          </c:cat>
          <c:val>
            <c:numRef>
              <c:f>expectimax2!$A$123:$J$123</c:f>
              <c:numCache>
                <c:formatCode>General</c:formatCode>
                <c:ptCount val="10"/>
                <c:pt idx="0">
                  <c:v>550672</c:v>
                </c:pt>
                <c:pt idx="1">
                  <c:v>725264</c:v>
                </c:pt>
                <c:pt idx="2">
                  <c:v>821384</c:v>
                </c:pt>
                <c:pt idx="3">
                  <c:v>945808</c:v>
                </c:pt>
                <c:pt idx="4">
                  <c:v>953864</c:v>
                </c:pt>
                <c:pt idx="5">
                  <c:v>1112420</c:v>
                </c:pt>
                <c:pt idx="6">
                  <c:v>1124200</c:v>
                </c:pt>
                <c:pt idx="7">
                  <c:v>1268580</c:v>
                </c:pt>
                <c:pt idx="8">
                  <c:v>1300802</c:v>
                </c:pt>
                <c:pt idx="9">
                  <c:v>1347956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9-4AB7-95AC-7B3AB1DB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093215"/>
        <c:axId val="1362085727"/>
      </c:barChart>
      <c:catAx>
        <c:axId val="1362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085727"/>
        <c:crosses val="autoZero"/>
        <c:auto val="1"/>
        <c:lblAlgn val="ctr"/>
        <c:lblOffset val="100"/>
        <c:noMultiLvlLbl val="0"/>
      </c:catAx>
      <c:valAx>
        <c:axId val="13620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Distribution</a:t>
            </a:r>
            <a:r>
              <a:rPr lang="fr-BE" baseline="0"/>
              <a:t> of best IA players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expectimax2!$I$72</c:f>
              <c:strCache>
                <c:ptCount val="1"/>
                <c:pt idx="0">
                  <c:v>expectimax6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expectimax2!$H$73:$H$80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expectimax2!$I$73:$I$80</c:f>
              <c:numCache>
                <c:formatCode>General</c:formatCode>
                <c:ptCount val="8"/>
                <c:pt idx="0">
                  <c:v>9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A-40AA-87AF-3841406B0B55}"/>
            </c:ext>
          </c:extLst>
        </c:ser>
        <c:ser>
          <c:idx val="1"/>
          <c:order val="1"/>
          <c:tx>
            <c:strRef>
              <c:f>expectimax2!$J$72</c:f>
              <c:strCache>
                <c:ptCount val="1"/>
                <c:pt idx="0">
                  <c:v>MonteCarlo50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expectimax2!$H$73:$H$80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expectimax2!$J$73:$J$80</c:f>
              <c:numCache>
                <c:formatCode>General</c:formatCode>
                <c:ptCount val="8"/>
                <c:pt idx="0">
                  <c:v>9</c:v>
                </c:pt>
                <c:pt idx="1">
                  <c:v>21</c:v>
                </c:pt>
                <c:pt idx="2">
                  <c:v>23</c:v>
                </c:pt>
                <c:pt idx="3">
                  <c:v>34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A-40AA-87AF-3841406B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570751"/>
        <c:axId val="1546571167"/>
      </c:lineChart>
      <c:catAx>
        <c:axId val="154657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6571167"/>
        <c:crosses val="autoZero"/>
        <c:auto val="1"/>
        <c:lblAlgn val="ctr"/>
        <c:lblOffset val="100"/>
        <c:noMultiLvlLbl val="0"/>
      </c:catAx>
      <c:valAx>
        <c:axId val="15465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65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87</xdr:row>
      <xdr:rowOff>109536</xdr:rowOff>
    </xdr:from>
    <xdr:to>
      <xdr:col>19</xdr:col>
      <xdr:colOff>123825</xdr:colOff>
      <xdr:row>109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8CBDBB-7D01-4B46-8C12-9CACFC1E6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385762</xdr:colOff>
      <xdr:row>106</xdr:row>
      <xdr:rowOff>52387</xdr:rowOff>
    </xdr:from>
    <xdr:to>
      <xdr:col>10</xdr:col>
      <xdr:colOff>757237</xdr:colOff>
      <xdr:row>120</xdr:row>
      <xdr:rowOff>128587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79A02F9-1FBA-4814-8C8C-EDA4EE80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195262</xdr:colOff>
      <xdr:row>111</xdr:row>
      <xdr:rowOff>23812</xdr:rowOff>
    </xdr:from>
    <xdr:to>
      <xdr:col>17</xdr:col>
      <xdr:colOff>195262</xdr:colOff>
      <xdr:row>125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DF30412-442B-455A-9B23-55AB0FBE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652461</xdr:colOff>
      <xdr:row>124</xdr:row>
      <xdr:rowOff>95250</xdr:rowOff>
    </xdr:from>
    <xdr:to>
      <xdr:col>6</xdr:col>
      <xdr:colOff>876300</xdr:colOff>
      <xdr:row>143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2E0DA2B-5A94-4F6B-9FB7-2227B2BF7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257175</xdr:colOff>
      <xdr:row>67</xdr:row>
      <xdr:rowOff>142875</xdr:rowOff>
    </xdr:from>
    <xdr:to>
      <xdr:col>16</xdr:col>
      <xdr:colOff>481012</xdr:colOff>
      <xdr:row>84</xdr:row>
      <xdr:rowOff>114300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9DFDC778-F3C0-480F-B26A-D93B5C83A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ecar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ecarlo50"/>
      <sheetName val="montecarlo40"/>
      <sheetName val="montecarlo30"/>
      <sheetName val="montecarlo20"/>
      <sheetName val="montecarlo10"/>
      <sheetName val="Sheet1"/>
    </sheetNames>
    <sheetDataSet>
      <sheetData sheetId="0"/>
      <sheetData sheetId="1"/>
      <sheetData sheetId="2"/>
      <sheetData sheetId="3"/>
      <sheetData sheetId="4">
        <row r="2">
          <cell r="C2">
            <v>7200</v>
          </cell>
          <cell r="D2">
            <v>6480</v>
          </cell>
          <cell r="E2">
            <v>16496</v>
          </cell>
        </row>
        <row r="3">
          <cell r="C3">
            <v>6360</v>
          </cell>
          <cell r="D3">
            <v>16196</v>
          </cell>
          <cell r="E3">
            <v>3024</v>
          </cell>
        </row>
        <row r="4">
          <cell r="C4">
            <v>7256</v>
          </cell>
          <cell r="D4">
            <v>12008</v>
          </cell>
          <cell r="E4">
            <v>12164</v>
          </cell>
        </row>
        <row r="5">
          <cell r="C5">
            <v>2756</v>
          </cell>
          <cell r="D5">
            <v>7392</v>
          </cell>
          <cell r="E5">
            <v>12116</v>
          </cell>
        </row>
        <row r="6">
          <cell r="C6">
            <v>15812</v>
          </cell>
          <cell r="D6">
            <v>6964</v>
          </cell>
          <cell r="E6">
            <v>6520</v>
          </cell>
        </row>
        <row r="7">
          <cell r="C7">
            <v>16236</v>
          </cell>
          <cell r="D7">
            <v>16004</v>
          </cell>
          <cell r="E7">
            <v>7112</v>
          </cell>
        </row>
        <row r="8">
          <cell r="C8">
            <v>11636</v>
          </cell>
          <cell r="D8">
            <v>25020</v>
          </cell>
          <cell r="E8">
            <v>16148</v>
          </cell>
        </row>
        <row r="9">
          <cell r="C9">
            <v>11424</v>
          </cell>
          <cell r="D9">
            <v>11988</v>
          </cell>
          <cell r="E9">
            <v>16280</v>
          </cell>
        </row>
        <row r="10">
          <cell r="C10">
            <v>7152</v>
          </cell>
          <cell r="D10">
            <v>14584</v>
          </cell>
          <cell r="E10">
            <v>15676</v>
          </cell>
        </row>
        <row r="11">
          <cell r="C11">
            <v>5444</v>
          </cell>
          <cell r="D11">
            <v>12372</v>
          </cell>
          <cell r="E11">
            <v>560</v>
          </cell>
        </row>
        <row r="12">
          <cell r="C12">
            <v>7000</v>
          </cell>
          <cell r="D12">
            <v>15616</v>
          </cell>
          <cell r="E12">
            <v>16272</v>
          </cell>
        </row>
        <row r="13">
          <cell r="C13">
            <v>10388</v>
          </cell>
          <cell r="D13">
            <v>11380</v>
          </cell>
          <cell r="E13">
            <v>23256</v>
          </cell>
        </row>
        <row r="14">
          <cell r="C14">
            <v>11772</v>
          </cell>
          <cell r="D14">
            <v>16008</v>
          </cell>
          <cell r="E14">
            <v>15724</v>
          </cell>
        </row>
        <row r="15">
          <cell r="C15">
            <v>15916</v>
          </cell>
          <cell r="D15">
            <v>15748</v>
          </cell>
          <cell r="E15">
            <v>21348</v>
          </cell>
        </row>
        <row r="16">
          <cell r="C16">
            <v>7188</v>
          </cell>
          <cell r="D16">
            <v>25220</v>
          </cell>
          <cell r="E16">
            <v>13924</v>
          </cell>
        </row>
        <row r="17">
          <cell r="C17">
            <v>6864</v>
          </cell>
          <cell r="D17">
            <v>7436</v>
          </cell>
          <cell r="E17">
            <v>15292</v>
          </cell>
        </row>
        <row r="18">
          <cell r="C18">
            <v>10644</v>
          </cell>
          <cell r="D18">
            <v>7052</v>
          </cell>
          <cell r="E18">
            <v>26176</v>
          </cell>
        </row>
        <row r="19">
          <cell r="C19">
            <v>12216</v>
          </cell>
          <cell r="D19">
            <v>13624</v>
          </cell>
          <cell r="E19">
            <v>7028</v>
          </cell>
        </row>
        <row r="20">
          <cell r="C20">
            <v>12132</v>
          </cell>
          <cell r="D20">
            <v>15988</v>
          </cell>
          <cell r="E20">
            <v>2192</v>
          </cell>
        </row>
        <row r="21">
          <cell r="C21">
            <v>16276</v>
          </cell>
          <cell r="D21">
            <v>14700</v>
          </cell>
          <cell r="E21">
            <v>16132</v>
          </cell>
        </row>
        <row r="22">
          <cell r="C22">
            <v>26644</v>
          </cell>
          <cell r="D22">
            <v>14984</v>
          </cell>
          <cell r="E22">
            <v>15320</v>
          </cell>
        </row>
        <row r="23">
          <cell r="C23">
            <v>6384</v>
          </cell>
          <cell r="D23">
            <v>22764</v>
          </cell>
          <cell r="E23">
            <v>6668</v>
          </cell>
        </row>
        <row r="24">
          <cell r="C24">
            <v>12244</v>
          </cell>
          <cell r="D24">
            <v>6964</v>
          </cell>
          <cell r="E24">
            <v>16108</v>
          </cell>
        </row>
        <row r="25">
          <cell r="C25">
            <v>5388</v>
          </cell>
          <cell r="D25">
            <v>16252</v>
          </cell>
          <cell r="E25">
            <v>16220</v>
          </cell>
        </row>
        <row r="26">
          <cell r="C26">
            <v>15808</v>
          </cell>
          <cell r="D26">
            <v>15228</v>
          </cell>
          <cell r="E26">
            <v>27176</v>
          </cell>
        </row>
        <row r="27">
          <cell r="C27">
            <v>7316</v>
          </cell>
          <cell r="D27">
            <v>27168</v>
          </cell>
          <cell r="E27">
            <v>14344</v>
          </cell>
        </row>
        <row r="28">
          <cell r="C28">
            <v>14712</v>
          </cell>
          <cell r="D28">
            <v>23244</v>
          </cell>
          <cell r="E28">
            <v>3012</v>
          </cell>
        </row>
        <row r="29">
          <cell r="C29">
            <v>7208</v>
          </cell>
          <cell r="D29">
            <v>7580</v>
          </cell>
          <cell r="E29">
            <v>27144</v>
          </cell>
        </row>
        <row r="30">
          <cell r="C30">
            <v>1104</v>
          </cell>
          <cell r="D30">
            <v>3152</v>
          </cell>
          <cell r="E30">
            <v>34200</v>
          </cell>
        </row>
        <row r="31">
          <cell r="C31">
            <v>14460</v>
          </cell>
          <cell r="D31">
            <v>7336</v>
          </cell>
          <cell r="E31">
            <v>16064</v>
          </cell>
        </row>
        <row r="32">
          <cell r="C32">
            <v>16324</v>
          </cell>
          <cell r="D32">
            <v>16060</v>
          </cell>
          <cell r="E32">
            <v>12080</v>
          </cell>
        </row>
        <row r="33">
          <cell r="C33">
            <v>16224</v>
          </cell>
          <cell r="D33">
            <v>15800</v>
          </cell>
          <cell r="E33">
            <v>26596</v>
          </cell>
        </row>
        <row r="34">
          <cell r="C34">
            <v>14344</v>
          </cell>
          <cell r="D34">
            <v>7272</v>
          </cell>
          <cell r="E34">
            <v>6984</v>
          </cell>
        </row>
        <row r="35">
          <cell r="C35">
            <v>16116</v>
          </cell>
          <cell r="D35">
            <v>7176</v>
          </cell>
          <cell r="E35">
            <v>13524</v>
          </cell>
        </row>
        <row r="36">
          <cell r="C36">
            <v>15500</v>
          </cell>
          <cell r="D36">
            <v>6896</v>
          </cell>
          <cell r="E36">
            <v>15744</v>
          </cell>
        </row>
        <row r="37">
          <cell r="C37">
            <v>11764</v>
          </cell>
          <cell r="D37">
            <v>15784</v>
          </cell>
          <cell r="E37">
            <v>12056</v>
          </cell>
        </row>
        <row r="38">
          <cell r="C38">
            <v>7452</v>
          </cell>
          <cell r="D38">
            <v>14380</v>
          </cell>
          <cell r="E38">
            <v>15960</v>
          </cell>
        </row>
        <row r="39">
          <cell r="C39">
            <v>2756</v>
          </cell>
          <cell r="D39">
            <v>6992</v>
          </cell>
          <cell r="E39">
            <v>15448</v>
          </cell>
        </row>
        <row r="40">
          <cell r="C40">
            <v>14720</v>
          </cell>
          <cell r="D40">
            <v>15960</v>
          </cell>
          <cell r="E40">
            <v>15528</v>
          </cell>
        </row>
        <row r="41">
          <cell r="C41">
            <v>12300</v>
          </cell>
          <cell r="D41">
            <v>2788</v>
          </cell>
          <cell r="E41">
            <v>7168</v>
          </cell>
        </row>
        <row r="42">
          <cell r="C42">
            <v>14224</v>
          </cell>
          <cell r="D42">
            <v>15324</v>
          </cell>
          <cell r="E42">
            <v>15352</v>
          </cell>
        </row>
        <row r="43">
          <cell r="C43">
            <v>1976</v>
          </cell>
          <cell r="D43">
            <v>14172</v>
          </cell>
          <cell r="E43">
            <v>14516</v>
          </cell>
        </row>
        <row r="44">
          <cell r="C44">
            <v>12416</v>
          </cell>
          <cell r="D44">
            <v>7036</v>
          </cell>
          <cell r="E44">
            <v>16148</v>
          </cell>
        </row>
        <row r="45">
          <cell r="C45">
            <v>3068</v>
          </cell>
          <cell r="D45">
            <v>16088</v>
          </cell>
          <cell r="E45">
            <v>11972</v>
          </cell>
        </row>
        <row r="46">
          <cell r="C46">
            <v>15488</v>
          </cell>
          <cell r="D46">
            <v>7312</v>
          </cell>
          <cell r="E46">
            <v>26972</v>
          </cell>
        </row>
        <row r="47">
          <cell r="C47">
            <v>12204</v>
          </cell>
          <cell r="D47">
            <v>6940</v>
          </cell>
          <cell r="E47">
            <v>12204</v>
          </cell>
        </row>
        <row r="48">
          <cell r="C48">
            <v>15464</v>
          </cell>
          <cell r="D48">
            <v>27128</v>
          </cell>
          <cell r="E48">
            <v>31948</v>
          </cell>
        </row>
        <row r="49">
          <cell r="C49">
            <v>15964</v>
          </cell>
          <cell r="D49">
            <v>12136</v>
          </cell>
          <cell r="E49">
            <v>14340</v>
          </cell>
        </row>
        <row r="50">
          <cell r="C50">
            <v>7148</v>
          </cell>
          <cell r="D50">
            <v>5928</v>
          </cell>
          <cell r="E50">
            <v>7204</v>
          </cell>
        </row>
        <row r="51">
          <cell r="C51">
            <v>7188</v>
          </cell>
          <cell r="D51">
            <v>6944</v>
          </cell>
          <cell r="E51">
            <v>12076</v>
          </cell>
        </row>
        <row r="52">
          <cell r="C52">
            <v>15332</v>
          </cell>
          <cell r="D52">
            <v>10212</v>
          </cell>
          <cell r="E52">
            <v>7212</v>
          </cell>
        </row>
        <row r="53">
          <cell r="C53">
            <v>6940</v>
          </cell>
          <cell r="D53">
            <v>27000</v>
          </cell>
          <cell r="E53">
            <v>25220</v>
          </cell>
        </row>
        <row r="54">
          <cell r="C54">
            <v>7060</v>
          </cell>
          <cell r="D54">
            <v>7076</v>
          </cell>
          <cell r="E54">
            <v>7028</v>
          </cell>
        </row>
        <row r="55">
          <cell r="C55">
            <v>27232</v>
          </cell>
          <cell r="D55">
            <v>11412</v>
          </cell>
          <cell r="E55">
            <v>7040</v>
          </cell>
        </row>
        <row r="56">
          <cell r="C56">
            <v>7264</v>
          </cell>
          <cell r="D56">
            <v>896</v>
          </cell>
          <cell r="E56">
            <v>16180</v>
          </cell>
        </row>
        <row r="57">
          <cell r="C57">
            <v>1340</v>
          </cell>
          <cell r="D57">
            <v>15140</v>
          </cell>
          <cell r="E57">
            <v>14440</v>
          </cell>
        </row>
        <row r="58">
          <cell r="C58">
            <v>6740</v>
          </cell>
          <cell r="D58">
            <v>23260</v>
          </cell>
          <cell r="E58">
            <v>5292</v>
          </cell>
        </row>
        <row r="59">
          <cell r="C59">
            <v>2916</v>
          </cell>
          <cell r="D59">
            <v>13604</v>
          </cell>
          <cell r="E59">
            <v>5960</v>
          </cell>
        </row>
        <row r="60">
          <cell r="C60">
            <v>4428</v>
          </cell>
          <cell r="D60">
            <v>7168</v>
          </cell>
          <cell r="E60">
            <v>16068</v>
          </cell>
        </row>
        <row r="61">
          <cell r="C61">
            <v>22708</v>
          </cell>
          <cell r="D61">
            <v>1328</v>
          </cell>
          <cell r="E61">
            <v>11008</v>
          </cell>
        </row>
        <row r="62">
          <cell r="C62">
            <v>5352</v>
          </cell>
          <cell r="D62">
            <v>16220</v>
          </cell>
          <cell r="E62">
            <v>16060</v>
          </cell>
        </row>
        <row r="63">
          <cell r="C63">
            <v>11944</v>
          </cell>
          <cell r="D63">
            <v>7244</v>
          </cell>
          <cell r="E63">
            <v>15864</v>
          </cell>
        </row>
        <row r="64">
          <cell r="C64">
            <v>15956</v>
          </cell>
          <cell r="D64">
            <v>15004</v>
          </cell>
          <cell r="E64">
            <v>7060</v>
          </cell>
        </row>
        <row r="65">
          <cell r="C65">
            <v>14720</v>
          </cell>
          <cell r="D65">
            <v>7588</v>
          </cell>
          <cell r="E65">
            <v>7256</v>
          </cell>
        </row>
        <row r="66">
          <cell r="C66">
            <v>2852</v>
          </cell>
          <cell r="D66">
            <v>11996</v>
          </cell>
          <cell r="E66">
            <v>15480</v>
          </cell>
        </row>
        <row r="67">
          <cell r="C67">
            <v>2432</v>
          </cell>
          <cell r="D67">
            <v>25720</v>
          </cell>
          <cell r="E67">
            <v>1260</v>
          </cell>
        </row>
        <row r="68">
          <cell r="C68">
            <v>9616</v>
          </cell>
          <cell r="D68">
            <v>10220</v>
          </cell>
          <cell r="E68">
            <v>7216</v>
          </cell>
        </row>
        <row r="69">
          <cell r="C69">
            <v>14300</v>
          </cell>
          <cell r="D69">
            <v>15844</v>
          </cell>
          <cell r="E69">
            <v>16244</v>
          </cell>
        </row>
        <row r="70">
          <cell r="C70">
            <v>5404</v>
          </cell>
          <cell r="D70">
            <v>11856</v>
          </cell>
          <cell r="E70">
            <v>15904</v>
          </cell>
        </row>
        <row r="71">
          <cell r="C71">
            <v>11332</v>
          </cell>
          <cell r="D71">
            <v>15228</v>
          </cell>
          <cell r="E71">
            <v>15896</v>
          </cell>
        </row>
        <row r="72">
          <cell r="C72">
            <v>11668</v>
          </cell>
          <cell r="D72">
            <v>5140</v>
          </cell>
          <cell r="E72">
            <v>26896</v>
          </cell>
        </row>
        <row r="73">
          <cell r="C73">
            <v>10596</v>
          </cell>
          <cell r="D73">
            <v>7000</v>
          </cell>
          <cell r="E73">
            <v>23200</v>
          </cell>
        </row>
        <row r="74">
          <cell r="C74">
            <v>16200</v>
          </cell>
          <cell r="D74">
            <v>22464</v>
          </cell>
          <cell r="E74">
            <v>6972</v>
          </cell>
        </row>
        <row r="75">
          <cell r="C75">
            <v>26340</v>
          </cell>
          <cell r="D75">
            <v>12088</v>
          </cell>
          <cell r="E75">
            <v>15752</v>
          </cell>
        </row>
        <row r="76">
          <cell r="C76">
            <v>5420</v>
          </cell>
          <cell r="D76">
            <v>16196</v>
          </cell>
          <cell r="E76">
            <v>12100</v>
          </cell>
        </row>
        <row r="77">
          <cell r="C77">
            <v>11788</v>
          </cell>
          <cell r="D77">
            <v>12220</v>
          </cell>
          <cell r="E77">
            <v>7228</v>
          </cell>
        </row>
        <row r="78">
          <cell r="C78">
            <v>23188</v>
          </cell>
          <cell r="D78">
            <v>7104</v>
          </cell>
          <cell r="E78">
            <v>3192</v>
          </cell>
        </row>
        <row r="79">
          <cell r="C79">
            <v>7388</v>
          </cell>
          <cell r="D79">
            <v>12336</v>
          </cell>
          <cell r="E79">
            <v>16080</v>
          </cell>
        </row>
        <row r="80">
          <cell r="C80">
            <v>15936</v>
          </cell>
          <cell r="D80">
            <v>7380</v>
          </cell>
          <cell r="E80">
            <v>16156</v>
          </cell>
        </row>
        <row r="81">
          <cell r="C81">
            <v>16136</v>
          </cell>
          <cell r="D81">
            <v>32348</v>
          </cell>
          <cell r="E81">
            <v>2796</v>
          </cell>
        </row>
        <row r="82">
          <cell r="C82">
            <v>16344</v>
          </cell>
          <cell r="D82">
            <v>12100</v>
          </cell>
          <cell r="E82">
            <v>12228</v>
          </cell>
        </row>
        <row r="83">
          <cell r="C83">
            <v>11460</v>
          </cell>
          <cell r="D83">
            <v>14364</v>
          </cell>
          <cell r="E83">
            <v>15984</v>
          </cell>
        </row>
        <row r="84">
          <cell r="C84">
            <v>16080</v>
          </cell>
          <cell r="D84">
            <v>16320</v>
          </cell>
          <cell r="E84">
            <v>7192</v>
          </cell>
        </row>
        <row r="85">
          <cell r="C85">
            <v>16228</v>
          </cell>
          <cell r="D85">
            <v>16204</v>
          </cell>
          <cell r="E85">
            <v>15412</v>
          </cell>
        </row>
        <row r="86">
          <cell r="C86">
            <v>7332</v>
          </cell>
          <cell r="D86">
            <v>7276</v>
          </cell>
          <cell r="E86">
            <v>6264</v>
          </cell>
        </row>
        <row r="87">
          <cell r="C87">
            <v>14408</v>
          </cell>
          <cell r="D87">
            <v>7100</v>
          </cell>
          <cell r="E87">
            <v>12504</v>
          </cell>
        </row>
        <row r="88">
          <cell r="C88">
            <v>15536</v>
          </cell>
          <cell r="D88">
            <v>7572</v>
          </cell>
          <cell r="E88">
            <v>7140</v>
          </cell>
        </row>
        <row r="89">
          <cell r="C89">
            <v>10660</v>
          </cell>
          <cell r="D89">
            <v>7096</v>
          </cell>
          <cell r="E89">
            <v>16156</v>
          </cell>
        </row>
        <row r="90">
          <cell r="C90">
            <v>7180</v>
          </cell>
          <cell r="D90">
            <v>16472</v>
          </cell>
          <cell r="E90">
            <v>14452</v>
          </cell>
        </row>
        <row r="91">
          <cell r="C91">
            <v>11784</v>
          </cell>
          <cell r="D91">
            <v>12280</v>
          </cell>
          <cell r="E91">
            <v>16152</v>
          </cell>
        </row>
        <row r="92">
          <cell r="C92">
            <v>6984</v>
          </cell>
          <cell r="D92">
            <v>15456</v>
          </cell>
          <cell r="E92">
            <v>12332</v>
          </cell>
        </row>
        <row r="93">
          <cell r="C93">
            <v>15596</v>
          </cell>
          <cell r="D93">
            <v>16352</v>
          </cell>
          <cell r="E93">
            <v>23668</v>
          </cell>
        </row>
        <row r="94">
          <cell r="C94">
            <v>14512</v>
          </cell>
          <cell r="D94">
            <v>7060</v>
          </cell>
          <cell r="E94">
            <v>14368</v>
          </cell>
        </row>
        <row r="95">
          <cell r="C95">
            <v>2916</v>
          </cell>
          <cell r="D95">
            <v>10056</v>
          </cell>
          <cell r="E95">
            <v>12208</v>
          </cell>
        </row>
        <row r="96">
          <cell r="C96">
            <v>16052</v>
          </cell>
          <cell r="D96">
            <v>496</v>
          </cell>
          <cell r="E96">
            <v>6952</v>
          </cell>
        </row>
        <row r="97">
          <cell r="C97">
            <v>6188</v>
          </cell>
          <cell r="D97">
            <v>15736</v>
          </cell>
          <cell r="E97">
            <v>16124</v>
          </cell>
        </row>
        <row r="98">
          <cell r="C98">
            <v>7416</v>
          </cell>
          <cell r="D98">
            <v>14740</v>
          </cell>
          <cell r="E98">
            <v>4248</v>
          </cell>
        </row>
        <row r="99">
          <cell r="C99">
            <v>16620</v>
          </cell>
          <cell r="D99">
            <v>7032</v>
          </cell>
          <cell r="E99">
            <v>12040</v>
          </cell>
        </row>
        <row r="100">
          <cell r="C100">
            <v>12504</v>
          </cell>
          <cell r="D100">
            <v>15984</v>
          </cell>
          <cell r="E100">
            <v>13680</v>
          </cell>
        </row>
        <row r="101">
          <cell r="C101">
            <v>12292</v>
          </cell>
          <cell r="D101">
            <v>16024</v>
          </cell>
          <cell r="E101">
            <v>1276</v>
          </cell>
        </row>
      </sheetData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3932E64A-C99D-4B97-B866-672EC127F0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A6E0E06-23F9-4E79-9F53-5FC5D860A333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F1FAF502-7AFE-4B7C-BC80-42D317854CE0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A14CAD94-B2D7-4ADB-B6A5-8B3B143BDD92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2C327206-57DC-43C8-A99C-D1D6E86AB1CD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Column1" tableColumnId="1"/>
      <queryTableField id="3" dataBound="0" tableColumnId="2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E7C34D-FD79-4A7B-A1D2-05C7ABB6D63E}" name="expectimax6" displayName="expectimax6" ref="A1:B101" tableType="queryTable" totalsRowShown="0">
  <autoFilter ref="A1:B101" xr:uid="{93E7C34D-FD79-4A7B-A1D2-05C7ABB6D63E}"/>
  <tableColumns count="2">
    <tableColumn id="1" xr3:uid="{6A171641-8236-423F-A20B-56F64E57AA2E}" uniqueName="1" name="Column1" queryTableFieldId="1"/>
    <tableColumn id="2" xr3:uid="{1F1664D3-B884-408F-9213-D930CC6C9BB3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C4D4B-C20D-45E7-B6AB-22DD34696268}" name="expectimax2" displayName="expectimax2" ref="A1:A102" tableType="queryTable" totalsRowCount="1">
  <autoFilter ref="A1:A101" xr:uid="{A0DC4D4B-C20D-45E7-B6AB-22DD34696268}"/>
  <tableColumns count="1">
    <tableColumn id="1" xr3:uid="{C8527F0F-EC8B-4D73-95E8-3A6B3555F22B}" uniqueName="1" name="Score2" totalsRowFunction="custom" queryTableFieldId="1">
      <totalsRowFormula>COUNTIF(expectimax2[Score2],"&lt;5000")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8D870-8004-43B4-A3ED-3E03FC9CA780}" name="expectimax3" displayName="expectimax3" ref="B1:B102" tableType="queryTable" totalsRowCount="1">
  <autoFilter ref="B1:B101" xr:uid="{5EF8D870-8004-43B4-A3ED-3E03FC9CA780}"/>
  <tableColumns count="1">
    <tableColumn id="1" xr3:uid="{F363D610-7B90-49BE-A4F2-3D454D3FB512}" uniqueName="1" name="Score3" totalsRowFunction="custom" queryTableFieldId="1">
      <totalsRowFormula>COUNTIF(expectimax3[Score3],"&lt;5000")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F7ABA4-9724-466B-9E66-98FBDF18B35E}" name="expectimax4" displayName="expectimax4" ref="C1:C102" tableType="queryTable" totalsRowCount="1">
  <autoFilter ref="C1:C101" xr:uid="{7DF7ABA4-9724-466B-9E66-98FBDF18B35E}"/>
  <tableColumns count="1">
    <tableColumn id="1" xr3:uid="{71EAD6A9-059D-4BFE-B87F-4E317F45FDE4}" uniqueName="1" name="Score4" totalsRowFunction="custom" queryTableFieldId="1">
      <totalsRowFormula>COUNTIF(expectimax4[Score4],"&lt;5000")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33B4DF-6D60-46B7-AF32-BBDACF9A53D0}" name="expectimax5" displayName="expectimax5" ref="D1:E102" tableType="queryTable" totalsRowCount="1">
  <autoFilter ref="D1:E101" xr:uid="{C033B4DF-6D60-46B7-AF32-BBDACF9A53D0}"/>
  <tableColumns count="2">
    <tableColumn id="1" xr3:uid="{9C3CE97A-4D39-46A3-9799-DF7F7D1E1D25}" uniqueName="1" name="Score5" totalsRowFunction="custom" queryTableFieldId="1">
      <totalsRowFormula>COUNTIF(expectimax5[Score5],"&lt;5000")</totalsRowFormula>
    </tableColumn>
    <tableColumn id="2" xr3:uid="{BC99AED6-85D4-4BF8-9185-35E3CE3F9CAA}" uniqueName="2" name="Score6" totalsRowFunction="custom" queryTableFieldId="3">
      <totalsRowFormula>COUNTIF(expectimax5[Score6],"&lt;5000")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F9E49-62FF-4B7B-86AF-74C4986A2118}" name="Tableau5" displayName="Tableau5" ref="G94:K102" totalsRowShown="0" dataDxfId="6">
  <autoFilter ref="G94:K102" xr:uid="{A00F9E49-62FF-4B7B-86AF-74C4986A2118}"/>
  <tableColumns count="5">
    <tableColumn id="1" xr3:uid="{87F55533-B874-4605-9250-015A18C1924E}" name="expectimax2" dataDxfId="5"/>
    <tableColumn id="2" xr3:uid="{3CB970E3-A5FF-4388-8C75-2F5F0D614546}" name="expectimax3" dataDxfId="4"/>
    <tableColumn id="3" xr3:uid="{496E6EA3-73EC-4C04-907A-0479F88E5AE7}" name="expectimax4" dataDxfId="3"/>
    <tableColumn id="4" xr3:uid="{9F6FC7CA-E406-456E-9DD0-A67D2374641E}" name="expectimax5" dataDxfId="2"/>
    <tableColumn id="5" xr3:uid="{3112BF6E-49D8-4CA6-89F9-5065E7CE4585}" name="expectimax6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3C78E3-5487-4984-9FAE-E41CF9778CDE}" name="Tableau7" displayName="Tableau7" ref="J72:J80" totalsRowShown="0" headerRowDxfId="0" headerRowCellStyle="Accent1" dataCellStyle="20 % - Accent1">
  <autoFilter ref="J72:J80" xr:uid="{733C78E3-5487-4984-9FAE-E41CF9778CDE}"/>
  <tableColumns count="1">
    <tableColumn id="1" xr3:uid="{CC1D946D-2D76-4A9B-8C53-007D62A5F613}" name="MonteCarlo50" dataCellStyle="20 % - 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F1AA-2356-48B1-A48E-524515ACD1D3}">
  <dimension ref="A1:B101"/>
  <sheetViews>
    <sheetView topLeftCell="A76" workbookViewId="0">
      <selection activeCell="A2" sqref="A2:A101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>
        <v>15876</v>
      </c>
      <c r="B2">
        <v>6</v>
      </c>
    </row>
    <row r="3" spans="1:2" x14ac:dyDescent="0.25">
      <c r="A3">
        <v>16412</v>
      </c>
      <c r="B3">
        <v>6</v>
      </c>
    </row>
    <row r="4" spans="1:2" x14ac:dyDescent="0.25">
      <c r="A4">
        <v>16176</v>
      </c>
      <c r="B4">
        <v>6</v>
      </c>
    </row>
    <row r="5" spans="1:2" x14ac:dyDescent="0.25">
      <c r="A5">
        <v>16100</v>
      </c>
      <c r="B5">
        <v>6</v>
      </c>
    </row>
    <row r="6" spans="1:2" x14ac:dyDescent="0.25">
      <c r="A6">
        <v>14540</v>
      </c>
      <c r="B6">
        <v>6</v>
      </c>
    </row>
    <row r="7" spans="1:2" x14ac:dyDescent="0.25">
      <c r="A7">
        <v>15496</v>
      </c>
      <c r="B7">
        <v>6</v>
      </c>
    </row>
    <row r="8" spans="1:2" x14ac:dyDescent="0.25">
      <c r="A8">
        <v>9980</v>
      </c>
      <c r="B8">
        <v>6</v>
      </c>
    </row>
    <row r="9" spans="1:2" x14ac:dyDescent="0.25">
      <c r="A9">
        <v>16544</v>
      </c>
      <c r="B9">
        <v>6</v>
      </c>
    </row>
    <row r="10" spans="1:2" x14ac:dyDescent="0.25">
      <c r="A10">
        <v>2532</v>
      </c>
      <c r="B10">
        <v>6</v>
      </c>
    </row>
    <row r="11" spans="1:2" x14ac:dyDescent="0.25">
      <c r="A11">
        <v>13124</v>
      </c>
      <c r="B11">
        <v>6</v>
      </c>
    </row>
    <row r="12" spans="1:2" x14ac:dyDescent="0.25">
      <c r="A12">
        <v>12800</v>
      </c>
      <c r="B12">
        <v>6</v>
      </c>
    </row>
    <row r="13" spans="1:2" x14ac:dyDescent="0.25">
      <c r="A13">
        <v>14352</v>
      </c>
      <c r="B13">
        <v>6</v>
      </c>
    </row>
    <row r="14" spans="1:2" x14ac:dyDescent="0.25">
      <c r="A14">
        <v>12028</v>
      </c>
      <c r="B14">
        <v>6</v>
      </c>
    </row>
    <row r="15" spans="1:2" x14ac:dyDescent="0.25">
      <c r="A15">
        <v>7260</v>
      </c>
      <c r="B15">
        <v>6</v>
      </c>
    </row>
    <row r="16" spans="1:2" x14ac:dyDescent="0.25">
      <c r="A16">
        <v>6860</v>
      </c>
      <c r="B16">
        <v>6</v>
      </c>
    </row>
    <row r="17" spans="1:2" x14ac:dyDescent="0.25">
      <c r="A17">
        <v>13424</v>
      </c>
      <c r="B17">
        <v>6</v>
      </c>
    </row>
    <row r="18" spans="1:2" x14ac:dyDescent="0.25">
      <c r="A18">
        <v>16460</v>
      </c>
      <c r="B18">
        <v>6</v>
      </c>
    </row>
    <row r="19" spans="1:2" x14ac:dyDescent="0.25">
      <c r="A19">
        <v>3024</v>
      </c>
      <c r="B19">
        <v>6</v>
      </c>
    </row>
    <row r="20" spans="1:2" x14ac:dyDescent="0.25">
      <c r="A20">
        <v>12492</v>
      </c>
      <c r="B20">
        <v>6</v>
      </c>
    </row>
    <row r="21" spans="1:2" x14ac:dyDescent="0.25">
      <c r="A21">
        <v>15092</v>
      </c>
      <c r="B21">
        <v>6</v>
      </c>
    </row>
    <row r="22" spans="1:2" x14ac:dyDescent="0.25">
      <c r="A22">
        <v>12340</v>
      </c>
      <c r="B22">
        <v>6</v>
      </c>
    </row>
    <row r="23" spans="1:2" x14ac:dyDescent="0.25">
      <c r="A23">
        <v>6244</v>
      </c>
      <c r="B23">
        <v>6</v>
      </c>
    </row>
    <row r="24" spans="1:2" x14ac:dyDescent="0.25">
      <c r="A24">
        <v>14324</v>
      </c>
      <c r="B24">
        <v>6</v>
      </c>
    </row>
    <row r="25" spans="1:2" x14ac:dyDescent="0.25">
      <c r="A25">
        <v>14040</v>
      </c>
      <c r="B25">
        <v>6</v>
      </c>
    </row>
    <row r="26" spans="1:2" x14ac:dyDescent="0.25">
      <c r="A26">
        <v>3224</v>
      </c>
      <c r="B26">
        <v>6</v>
      </c>
    </row>
    <row r="27" spans="1:2" x14ac:dyDescent="0.25">
      <c r="A27">
        <v>16120</v>
      </c>
      <c r="B27">
        <v>6</v>
      </c>
    </row>
    <row r="28" spans="1:2" x14ac:dyDescent="0.25">
      <c r="A28">
        <v>5348</v>
      </c>
      <c r="B28">
        <v>6</v>
      </c>
    </row>
    <row r="29" spans="1:2" x14ac:dyDescent="0.25">
      <c r="A29">
        <v>11384</v>
      </c>
      <c r="B29">
        <v>6</v>
      </c>
    </row>
    <row r="30" spans="1:2" x14ac:dyDescent="0.25">
      <c r="A30">
        <v>13492</v>
      </c>
      <c r="B30">
        <v>6</v>
      </c>
    </row>
    <row r="31" spans="1:2" x14ac:dyDescent="0.25">
      <c r="A31">
        <v>16180</v>
      </c>
      <c r="B31">
        <v>6</v>
      </c>
    </row>
    <row r="32" spans="1:2" x14ac:dyDescent="0.25">
      <c r="A32">
        <v>14296</v>
      </c>
      <c r="B32">
        <v>6</v>
      </c>
    </row>
    <row r="33" spans="1:2" x14ac:dyDescent="0.25">
      <c r="A33">
        <v>6896</v>
      </c>
      <c r="B33">
        <v>6</v>
      </c>
    </row>
    <row r="34" spans="1:2" x14ac:dyDescent="0.25">
      <c r="A34">
        <v>6052</v>
      </c>
      <c r="B34">
        <v>6</v>
      </c>
    </row>
    <row r="35" spans="1:2" x14ac:dyDescent="0.25">
      <c r="A35">
        <v>9980</v>
      </c>
      <c r="B35">
        <v>6</v>
      </c>
    </row>
    <row r="36" spans="1:2" x14ac:dyDescent="0.25">
      <c r="A36">
        <v>15828</v>
      </c>
      <c r="B36">
        <v>6</v>
      </c>
    </row>
    <row r="37" spans="1:2" x14ac:dyDescent="0.25">
      <c r="A37">
        <v>25848</v>
      </c>
      <c r="B37">
        <v>6</v>
      </c>
    </row>
    <row r="38" spans="1:2" x14ac:dyDescent="0.25">
      <c r="A38">
        <v>7232</v>
      </c>
      <c r="B38">
        <v>6</v>
      </c>
    </row>
    <row r="39" spans="1:2" x14ac:dyDescent="0.25">
      <c r="A39">
        <v>14608</v>
      </c>
      <c r="B39">
        <v>6</v>
      </c>
    </row>
    <row r="40" spans="1:2" x14ac:dyDescent="0.25">
      <c r="A40">
        <v>14372</v>
      </c>
      <c r="B40">
        <v>6</v>
      </c>
    </row>
    <row r="41" spans="1:2" x14ac:dyDescent="0.25">
      <c r="A41">
        <v>16156</v>
      </c>
      <c r="B41">
        <v>6</v>
      </c>
    </row>
    <row r="42" spans="1:2" x14ac:dyDescent="0.25">
      <c r="A42">
        <v>11440</v>
      </c>
      <c r="B42">
        <v>6</v>
      </c>
    </row>
    <row r="43" spans="1:2" x14ac:dyDescent="0.25">
      <c r="A43">
        <v>5532</v>
      </c>
      <c r="B43">
        <v>6</v>
      </c>
    </row>
    <row r="44" spans="1:2" x14ac:dyDescent="0.25">
      <c r="A44">
        <v>10528</v>
      </c>
      <c r="B44">
        <v>6</v>
      </c>
    </row>
    <row r="45" spans="1:2" x14ac:dyDescent="0.25">
      <c r="A45">
        <v>12388</v>
      </c>
      <c r="B45">
        <v>6</v>
      </c>
    </row>
    <row r="46" spans="1:2" x14ac:dyDescent="0.25">
      <c r="A46">
        <v>15344</v>
      </c>
      <c r="B46">
        <v>6</v>
      </c>
    </row>
    <row r="47" spans="1:2" x14ac:dyDescent="0.25">
      <c r="A47">
        <v>25668</v>
      </c>
      <c r="B47">
        <v>6</v>
      </c>
    </row>
    <row r="48" spans="1:2" x14ac:dyDescent="0.25">
      <c r="A48">
        <v>11296</v>
      </c>
      <c r="B48">
        <v>6</v>
      </c>
    </row>
    <row r="49" spans="1:2" x14ac:dyDescent="0.25">
      <c r="A49">
        <v>9652</v>
      </c>
      <c r="B49">
        <v>6</v>
      </c>
    </row>
    <row r="50" spans="1:2" x14ac:dyDescent="0.25">
      <c r="A50">
        <v>26732</v>
      </c>
      <c r="B50">
        <v>6</v>
      </c>
    </row>
    <row r="51" spans="1:2" x14ac:dyDescent="0.25">
      <c r="A51">
        <v>12164</v>
      </c>
      <c r="B51">
        <v>6</v>
      </c>
    </row>
    <row r="52" spans="1:2" x14ac:dyDescent="0.25">
      <c r="A52">
        <v>14172</v>
      </c>
      <c r="B52">
        <v>6</v>
      </c>
    </row>
    <row r="53" spans="1:2" x14ac:dyDescent="0.25">
      <c r="A53">
        <v>15948</v>
      </c>
      <c r="B53">
        <v>6</v>
      </c>
    </row>
    <row r="54" spans="1:2" x14ac:dyDescent="0.25">
      <c r="A54">
        <v>27296</v>
      </c>
      <c r="B54">
        <v>6</v>
      </c>
    </row>
    <row r="55" spans="1:2" x14ac:dyDescent="0.25">
      <c r="A55">
        <v>7124</v>
      </c>
      <c r="B55">
        <v>6</v>
      </c>
    </row>
    <row r="56" spans="1:2" x14ac:dyDescent="0.25">
      <c r="A56">
        <v>27620</v>
      </c>
      <c r="B56">
        <v>6</v>
      </c>
    </row>
    <row r="57" spans="1:2" x14ac:dyDescent="0.25">
      <c r="A57">
        <v>6516</v>
      </c>
      <c r="B57">
        <v>6</v>
      </c>
    </row>
    <row r="58" spans="1:2" x14ac:dyDescent="0.25">
      <c r="A58">
        <v>9636</v>
      </c>
      <c r="B58">
        <v>6</v>
      </c>
    </row>
    <row r="59" spans="1:2" x14ac:dyDescent="0.25">
      <c r="A59">
        <v>25152</v>
      </c>
      <c r="B59">
        <v>6</v>
      </c>
    </row>
    <row r="60" spans="1:2" x14ac:dyDescent="0.25">
      <c r="A60">
        <v>12000</v>
      </c>
      <c r="B60">
        <v>6</v>
      </c>
    </row>
    <row r="61" spans="1:2" x14ac:dyDescent="0.25">
      <c r="A61">
        <v>14576</v>
      </c>
      <c r="B61">
        <v>6</v>
      </c>
    </row>
    <row r="62" spans="1:2" x14ac:dyDescent="0.25">
      <c r="A62">
        <v>12056</v>
      </c>
      <c r="B62">
        <v>6</v>
      </c>
    </row>
    <row r="63" spans="1:2" x14ac:dyDescent="0.25">
      <c r="A63">
        <v>3100</v>
      </c>
      <c r="B63">
        <v>6</v>
      </c>
    </row>
    <row r="64" spans="1:2" x14ac:dyDescent="0.25">
      <c r="A64">
        <v>25748</v>
      </c>
      <c r="B64">
        <v>6</v>
      </c>
    </row>
    <row r="65" spans="1:2" x14ac:dyDescent="0.25">
      <c r="A65">
        <v>6692</v>
      </c>
      <c r="B65">
        <v>6</v>
      </c>
    </row>
    <row r="66" spans="1:2" x14ac:dyDescent="0.25">
      <c r="A66">
        <v>3216</v>
      </c>
      <c r="B66">
        <v>6</v>
      </c>
    </row>
    <row r="67" spans="1:2" x14ac:dyDescent="0.25">
      <c r="A67">
        <v>12560</v>
      </c>
      <c r="B67">
        <v>6</v>
      </c>
    </row>
    <row r="68" spans="1:2" x14ac:dyDescent="0.25">
      <c r="A68">
        <v>14480</v>
      </c>
      <c r="B68">
        <v>6</v>
      </c>
    </row>
    <row r="69" spans="1:2" x14ac:dyDescent="0.25">
      <c r="A69">
        <v>3152</v>
      </c>
      <c r="B69">
        <v>6</v>
      </c>
    </row>
    <row r="70" spans="1:2" x14ac:dyDescent="0.25">
      <c r="A70">
        <v>15348</v>
      </c>
      <c r="B70">
        <v>6</v>
      </c>
    </row>
    <row r="71" spans="1:2" x14ac:dyDescent="0.25">
      <c r="A71">
        <v>12548</v>
      </c>
      <c r="B71">
        <v>6</v>
      </c>
    </row>
    <row r="72" spans="1:2" x14ac:dyDescent="0.25">
      <c r="A72">
        <v>3800</v>
      </c>
      <c r="B72">
        <v>6</v>
      </c>
    </row>
    <row r="73" spans="1:2" x14ac:dyDescent="0.25">
      <c r="A73">
        <v>11136</v>
      </c>
      <c r="B73">
        <v>6</v>
      </c>
    </row>
    <row r="74" spans="1:2" x14ac:dyDescent="0.25">
      <c r="A74">
        <v>6700</v>
      </c>
      <c r="B74">
        <v>6</v>
      </c>
    </row>
    <row r="75" spans="1:2" x14ac:dyDescent="0.25">
      <c r="A75">
        <v>12296</v>
      </c>
      <c r="B75">
        <v>6</v>
      </c>
    </row>
    <row r="76" spans="1:2" x14ac:dyDescent="0.25">
      <c r="A76">
        <v>34020</v>
      </c>
      <c r="B76">
        <v>6</v>
      </c>
    </row>
    <row r="77" spans="1:2" x14ac:dyDescent="0.25">
      <c r="A77">
        <v>14976</v>
      </c>
      <c r="B77">
        <v>6</v>
      </c>
    </row>
    <row r="78" spans="1:2" x14ac:dyDescent="0.25">
      <c r="A78">
        <v>14876</v>
      </c>
      <c r="B78">
        <v>6</v>
      </c>
    </row>
    <row r="79" spans="1:2" x14ac:dyDescent="0.25">
      <c r="A79">
        <v>4608</v>
      </c>
      <c r="B79">
        <v>6</v>
      </c>
    </row>
    <row r="80" spans="1:2" x14ac:dyDescent="0.25">
      <c r="A80">
        <v>6736</v>
      </c>
      <c r="B80">
        <v>6</v>
      </c>
    </row>
    <row r="81" spans="1:2" x14ac:dyDescent="0.25">
      <c r="A81">
        <v>15748</v>
      </c>
      <c r="B81">
        <v>6</v>
      </c>
    </row>
    <row r="82" spans="1:2" x14ac:dyDescent="0.25">
      <c r="A82">
        <v>15512</v>
      </c>
      <c r="B82">
        <v>6</v>
      </c>
    </row>
    <row r="83" spans="1:2" x14ac:dyDescent="0.25">
      <c r="A83">
        <v>7016</v>
      </c>
      <c r="B83">
        <v>6</v>
      </c>
    </row>
    <row r="84" spans="1:2" x14ac:dyDescent="0.25">
      <c r="A84">
        <v>12148</v>
      </c>
      <c r="B84">
        <v>6</v>
      </c>
    </row>
    <row r="85" spans="1:2" x14ac:dyDescent="0.25">
      <c r="A85">
        <v>23392</v>
      </c>
      <c r="B85">
        <v>6</v>
      </c>
    </row>
    <row r="86" spans="1:2" x14ac:dyDescent="0.25">
      <c r="A86">
        <v>12100</v>
      </c>
      <c r="B86">
        <v>6</v>
      </c>
    </row>
    <row r="87" spans="1:2" x14ac:dyDescent="0.25">
      <c r="A87">
        <v>16224</v>
      </c>
      <c r="B87">
        <v>6</v>
      </c>
    </row>
    <row r="88" spans="1:2" x14ac:dyDescent="0.25">
      <c r="A88">
        <v>16384</v>
      </c>
      <c r="B88">
        <v>6</v>
      </c>
    </row>
    <row r="89" spans="1:2" x14ac:dyDescent="0.25">
      <c r="A89">
        <v>6880</v>
      </c>
      <c r="B89">
        <v>6</v>
      </c>
    </row>
    <row r="90" spans="1:2" x14ac:dyDescent="0.25">
      <c r="A90">
        <v>10496</v>
      </c>
      <c r="B90">
        <v>6</v>
      </c>
    </row>
    <row r="91" spans="1:2" x14ac:dyDescent="0.25">
      <c r="A91">
        <v>3236</v>
      </c>
      <c r="B91">
        <v>6</v>
      </c>
    </row>
    <row r="92" spans="1:2" x14ac:dyDescent="0.25">
      <c r="A92">
        <v>10412</v>
      </c>
      <c r="B92">
        <v>6</v>
      </c>
    </row>
    <row r="93" spans="1:2" x14ac:dyDescent="0.25">
      <c r="A93">
        <v>11084</v>
      </c>
      <c r="B93">
        <v>6</v>
      </c>
    </row>
    <row r="94" spans="1:2" x14ac:dyDescent="0.25">
      <c r="A94">
        <v>11916</v>
      </c>
      <c r="B94">
        <v>6</v>
      </c>
    </row>
    <row r="95" spans="1:2" x14ac:dyDescent="0.25">
      <c r="A95">
        <v>5600</v>
      </c>
      <c r="B95">
        <v>6</v>
      </c>
    </row>
    <row r="96" spans="1:2" x14ac:dyDescent="0.25">
      <c r="A96">
        <v>13508</v>
      </c>
      <c r="B96">
        <v>6</v>
      </c>
    </row>
    <row r="97" spans="1:2" x14ac:dyDescent="0.25">
      <c r="A97">
        <v>14824</v>
      </c>
      <c r="B97">
        <v>6</v>
      </c>
    </row>
    <row r="98" spans="1:2" x14ac:dyDescent="0.25">
      <c r="A98">
        <v>22216</v>
      </c>
      <c r="B98">
        <v>6</v>
      </c>
    </row>
    <row r="99" spans="1:2" x14ac:dyDescent="0.25">
      <c r="A99">
        <v>14348</v>
      </c>
      <c r="B99">
        <v>6</v>
      </c>
    </row>
    <row r="100" spans="1:2" x14ac:dyDescent="0.25">
      <c r="A100">
        <v>17724</v>
      </c>
      <c r="B100">
        <v>6</v>
      </c>
    </row>
    <row r="101" spans="1:2" x14ac:dyDescent="0.25">
      <c r="A101">
        <v>26666</v>
      </c>
      <c r="B101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EEA0-65AF-437F-9ED6-A18C620E88BF}">
  <dimension ref="A1"/>
  <sheetViews>
    <sheetView workbookViewId="0">
      <selection sqref="A1:B101"/>
    </sheetView>
  </sheetViews>
  <sheetFormatPr baseColWidth="10"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4600-AB20-46B7-A0FC-766BDDF03271}">
  <dimension ref="A1"/>
  <sheetViews>
    <sheetView workbookViewId="0">
      <selection sqref="A1:B101"/>
    </sheetView>
  </sheetViews>
  <sheetFormatPr baseColWidth="10"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11E3-AD96-46EB-B08B-9129E608BB3E}">
  <dimension ref="A1"/>
  <sheetViews>
    <sheetView workbookViewId="0">
      <selection sqref="A1:B101"/>
    </sheetView>
  </sheetViews>
  <sheetFormatPr baseColWidth="10"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3253-B85E-4440-A740-93655D431597}">
  <dimension ref="A1:K123"/>
  <sheetViews>
    <sheetView tabSelected="1" workbookViewId="0">
      <selection activeCell="N15" sqref="N15:N16"/>
    </sheetView>
  </sheetViews>
  <sheetFormatPr baseColWidth="10" defaultRowHeight="15" x14ac:dyDescent="0.25"/>
  <cols>
    <col min="1" max="1" width="14.5703125" customWidth="1"/>
    <col min="2" max="2" width="13.85546875" customWidth="1"/>
    <col min="3" max="3" width="12.7109375" customWidth="1"/>
    <col min="4" max="4" width="13" customWidth="1"/>
    <col min="5" max="5" width="13.5703125" customWidth="1"/>
    <col min="6" max="6" width="14.5703125" customWidth="1"/>
    <col min="7" max="7" width="14.5703125" bestFit="1" customWidth="1"/>
    <col min="8" max="8" width="14.5703125" customWidth="1"/>
    <col min="10" max="10" width="14.140625" customWidth="1"/>
    <col min="11" max="11" width="15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</row>
    <row r="2" spans="1:5" x14ac:dyDescent="0.25">
      <c r="A2">
        <v>6256</v>
      </c>
      <c r="B2">
        <v>14688</v>
      </c>
      <c r="C2">
        <v>11680</v>
      </c>
      <c r="D2">
        <v>12360</v>
      </c>
      <c r="E2">
        <v>15876</v>
      </c>
    </row>
    <row r="3" spans="1:5" x14ac:dyDescent="0.25">
      <c r="A3">
        <v>12092</v>
      </c>
      <c r="B3">
        <v>3504</v>
      </c>
      <c r="C3">
        <v>13208</v>
      </c>
      <c r="D3">
        <v>7092</v>
      </c>
      <c r="E3">
        <v>16412</v>
      </c>
    </row>
    <row r="4" spans="1:5" x14ac:dyDescent="0.25">
      <c r="A4">
        <v>7440</v>
      </c>
      <c r="B4">
        <v>3356</v>
      </c>
      <c r="C4">
        <v>9864</v>
      </c>
      <c r="D4">
        <v>7084</v>
      </c>
      <c r="E4">
        <v>16176</v>
      </c>
    </row>
    <row r="5" spans="1:5" x14ac:dyDescent="0.25">
      <c r="A5">
        <v>6112</v>
      </c>
      <c r="B5">
        <v>5612</v>
      </c>
      <c r="C5">
        <v>7024</v>
      </c>
      <c r="D5">
        <v>10752</v>
      </c>
      <c r="E5">
        <v>16100</v>
      </c>
    </row>
    <row r="6" spans="1:5" x14ac:dyDescent="0.25">
      <c r="A6">
        <v>17572</v>
      </c>
      <c r="B6">
        <v>3052</v>
      </c>
      <c r="C6">
        <v>7644</v>
      </c>
      <c r="D6">
        <v>5508</v>
      </c>
      <c r="E6">
        <v>14540</v>
      </c>
    </row>
    <row r="7" spans="1:5" x14ac:dyDescent="0.25">
      <c r="A7">
        <v>7488</v>
      </c>
      <c r="B7">
        <v>4604</v>
      </c>
      <c r="C7">
        <v>4988</v>
      </c>
      <c r="D7">
        <v>4932</v>
      </c>
      <c r="E7">
        <v>15496</v>
      </c>
    </row>
    <row r="8" spans="1:5" x14ac:dyDescent="0.25">
      <c r="A8">
        <v>11428</v>
      </c>
      <c r="B8">
        <v>6844</v>
      </c>
      <c r="C8">
        <v>15604</v>
      </c>
      <c r="D8">
        <v>7884</v>
      </c>
      <c r="E8">
        <v>9980</v>
      </c>
    </row>
    <row r="9" spans="1:5" x14ac:dyDescent="0.25">
      <c r="A9">
        <v>14560</v>
      </c>
      <c r="B9">
        <v>6908</v>
      </c>
      <c r="C9">
        <v>6828</v>
      </c>
      <c r="D9">
        <v>4476</v>
      </c>
      <c r="E9">
        <v>16544</v>
      </c>
    </row>
    <row r="10" spans="1:5" x14ac:dyDescent="0.25">
      <c r="A10">
        <v>12172</v>
      </c>
      <c r="B10">
        <v>1892</v>
      </c>
      <c r="C10">
        <v>10248</v>
      </c>
      <c r="D10">
        <v>12052</v>
      </c>
      <c r="E10">
        <v>2532</v>
      </c>
    </row>
    <row r="11" spans="1:5" x14ac:dyDescent="0.25">
      <c r="A11">
        <v>4116</v>
      </c>
      <c r="B11">
        <v>10852</v>
      </c>
      <c r="C11">
        <v>11760</v>
      </c>
      <c r="D11">
        <v>5524</v>
      </c>
      <c r="E11">
        <v>13124</v>
      </c>
    </row>
    <row r="12" spans="1:5" x14ac:dyDescent="0.25">
      <c r="A12">
        <v>7460</v>
      </c>
      <c r="B12">
        <v>9968</v>
      </c>
      <c r="C12">
        <v>12224</v>
      </c>
      <c r="D12">
        <v>6080</v>
      </c>
      <c r="E12">
        <v>12800</v>
      </c>
    </row>
    <row r="13" spans="1:5" x14ac:dyDescent="0.25">
      <c r="A13">
        <v>11936</v>
      </c>
      <c r="B13">
        <v>5412</v>
      </c>
      <c r="C13">
        <v>12612</v>
      </c>
      <c r="D13">
        <v>11316</v>
      </c>
      <c r="E13">
        <v>14352</v>
      </c>
    </row>
    <row r="14" spans="1:5" x14ac:dyDescent="0.25">
      <c r="A14">
        <v>23268</v>
      </c>
      <c r="B14">
        <v>5744</v>
      </c>
      <c r="C14">
        <v>7340</v>
      </c>
      <c r="D14">
        <v>5604</v>
      </c>
      <c r="E14">
        <v>12028</v>
      </c>
    </row>
    <row r="15" spans="1:5" x14ac:dyDescent="0.25">
      <c r="A15">
        <v>16056</v>
      </c>
      <c r="B15">
        <v>3824</v>
      </c>
      <c r="C15">
        <v>12420</v>
      </c>
      <c r="D15">
        <v>15508</v>
      </c>
      <c r="E15">
        <v>7260</v>
      </c>
    </row>
    <row r="16" spans="1:5" x14ac:dyDescent="0.25">
      <c r="A16">
        <v>7812</v>
      </c>
      <c r="B16">
        <v>6480</v>
      </c>
      <c r="C16">
        <v>4628</v>
      </c>
      <c r="D16">
        <v>10488</v>
      </c>
      <c r="E16">
        <v>6860</v>
      </c>
    </row>
    <row r="17" spans="1:5" x14ac:dyDescent="0.25">
      <c r="A17">
        <v>7388</v>
      </c>
      <c r="B17">
        <v>6748</v>
      </c>
      <c r="C17">
        <v>10424</v>
      </c>
      <c r="D17">
        <v>15616</v>
      </c>
      <c r="E17">
        <v>13424</v>
      </c>
    </row>
    <row r="18" spans="1:5" x14ac:dyDescent="0.25">
      <c r="A18">
        <v>5752</v>
      </c>
      <c r="B18">
        <v>5040</v>
      </c>
      <c r="C18">
        <v>12800</v>
      </c>
      <c r="D18">
        <v>11832</v>
      </c>
      <c r="E18">
        <v>16460</v>
      </c>
    </row>
    <row r="19" spans="1:5" x14ac:dyDescent="0.25">
      <c r="A19">
        <v>11984</v>
      </c>
      <c r="B19">
        <v>4824</v>
      </c>
      <c r="C19">
        <v>6716</v>
      </c>
      <c r="D19">
        <v>5608</v>
      </c>
      <c r="E19">
        <v>3024</v>
      </c>
    </row>
    <row r="20" spans="1:5" x14ac:dyDescent="0.25">
      <c r="A20">
        <v>6948</v>
      </c>
      <c r="B20">
        <v>7196</v>
      </c>
      <c r="C20">
        <v>12252</v>
      </c>
      <c r="D20">
        <v>10904</v>
      </c>
      <c r="E20">
        <v>12492</v>
      </c>
    </row>
    <row r="21" spans="1:5" x14ac:dyDescent="0.25">
      <c r="A21">
        <v>6056</v>
      </c>
      <c r="B21">
        <v>2664</v>
      </c>
      <c r="C21">
        <v>16096</v>
      </c>
      <c r="D21">
        <v>9484</v>
      </c>
      <c r="E21">
        <v>15092</v>
      </c>
    </row>
    <row r="22" spans="1:5" x14ac:dyDescent="0.25">
      <c r="A22">
        <v>12036</v>
      </c>
      <c r="B22">
        <v>3428</v>
      </c>
      <c r="C22">
        <v>12152</v>
      </c>
      <c r="D22">
        <v>7808</v>
      </c>
      <c r="E22">
        <v>12340</v>
      </c>
    </row>
    <row r="23" spans="1:5" x14ac:dyDescent="0.25">
      <c r="A23">
        <v>5624</v>
      </c>
      <c r="B23">
        <v>11512</v>
      </c>
      <c r="C23">
        <v>6652</v>
      </c>
      <c r="D23">
        <v>12276</v>
      </c>
      <c r="E23">
        <v>6244</v>
      </c>
    </row>
    <row r="24" spans="1:5" x14ac:dyDescent="0.25">
      <c r="A24">
        <v>13912</v>
      </c>
      <c r="B24">
        <v>7368</v>
      </c>
      <c r="C24">
        <v>5932</v>
      </c>
      <c r="D24">
        <v>6616</v>
      </c>
      <c r="E24">
        <v>14324</v>
      </c>
    </row>
    <row r="25" spans="1:5" x14ac:dyDescent="0.25">
      <c r="A25">
        <v>12244</v>
      </c>
      <c r="B25">
        <v>1296</v>
      </c>
      <c r="C25">
        <v>10020</v>
      </c>
      <c r="D25">
        <v>23592</v>
      </c>
      <c r="E25">
        <v>14040</v>
      </c>
    </row>
    <row r="26" spans="1:5" x14ac:dyDescent="0.25">
      <c r="A26">
        <v>6924</v>
      </c>
      <c r="B26">
        <v>2064</v>
      </c>
      <c r="C26">
        <v>11076</v>
      </c>
      <c r="D26">
        <v>10484</v>
      </c>
      <c r="E26">
        <v>3224</v>
      </c>
    </row>
    <row r="27" spans="1:5" x14ac:dyDescent="0.25">
      <c r="A27">
        <v>7480</v>
      </c>
      <c r="B27">
        <v>3540</v>
      </c>
      <c r="C27">
        <v>7052</v>
      </c>
      <c r="D27">
        <v>11952</v>
      </c>
      <c r="E27">
        <v>16120</v>
      </c>
    </row>
    <row r="28" spans="1:5" x14ac:dyDescent="0.25">
      <c r="A28">
        <v>14072</v>
      </c>
      <c r="B28">
        <v>6800</v>
      </c>
      <c r="C28">
        <v>6292</v>
      </c>
      <c r="D28">
        <v>4636</v>
      </c>
      <c r="E28">
        <v>5348</v>
      </c>
    </row>
    <row r="29" spans="1:5" x14ac:dyDescent="0.25">
      <c r="A29">
        <v>3104</v>
      </c>
      <c r="B29">
        <v>6708</v>
      </c>
      <c r="C29">
        <v>12268</v>
      </c>
      <c r="D29">
        <v>7388</v>
      </c>
      <c r="E29">
        <v>11384</v>
      </c>
    </row>
    <row r="30" spans="1:5" x14ac:dyDescent="0.25">
      <c r="A30">
        <v>3304</v>
      </c>
      <c r="B30">
        <v>2444</v>
      </c>
      <c r="C30">
        <v>12344</v>
      </c>
      <c r="D30">
        <v>7396</v>
      </c>
      <c r="E30">
        <v>13492</v>
      </c>
    </row>
    <row r="31" spans="1:5" x14ac:dyDescent="0.25">
      <c r="A31">
        <v>16108</v>
      </c>
      <c r="B31">
        <v>5564</v>
      </c>
      <c r="C31">
        <v>5452</v>
      </c>
      <c r="D31">
        <v>3304</v>
      </c>
      <c r="E31">
        <v>16180</v>
      </c>
    </row>
    <row r="32" spans="1:5" x14ac:dyDescent="0.25">
      <c r="A32">
        <v>7236</v>
      </c>
      <c r="B32">
        <v>6268</v>
      </c>
      <c r="C32">
        <v>7088</v>
      </c>
      <c r="D32">
        <v>7224</v>
      </c>
      <c r="E32">
        <v>14296</v>
      </c>
    </row>
    <row r="33" spans="1:5" x14ac:dyDescent="0.25">
      <c r="A33">
        <v>10528</v>
      </c>
      <c r="B33">
        <v>11832</v>
      </c>
      <c r="C33">
        <v>11908</v>
      </c>
      <c r="D33">
        <v>14128</v>
      </c>
      <c r="E33">
        <v>6896</v>
      </c>
    </row>
    <row r="34" spans="1:5" x14ac:dyDescent="0.25">
      <c r="A34">
        <v>11412</v>
      </c>
      <c r="B34">
        <v>10680</v>
      </c>
      <c r="C34">
        <v>15248</v>
      </c>
      <c r="D34">
        <v>2584</v>
      </c>
      <c r="E34">
        <v>6052</v>
      </c>
    </row>
    <row r="35" spans="1:5" x14ac:dyDescent="0.25">
      <c r="A35">
        <v>7212</v>
      </c>
      <c r="B35">
        <v>5024</v>
      </c>
      <c r="C35">
        <v>6548</v>
      </c>
      <c r="D35">
        <v>7784</v>
      </c>
      <c r="E35">
        <v>9980</v>
      </c>
    </row>
    <row r="36" spans="1:5" x14ac:dyDescent="0.25">
      <c r="A36">
        <v>6188</v>
      </c>
      <c r="B36">
        <v>6472</v>
      </c>
      <c r="C36">
        <v>11272</v>
      </c>
      <c r="D36">
        <v>16116</v>
      </c>
      <c r="E36">
        <v>15828</v>
      </c>
    </row>
    <row r="37" spans="1:5" x14ac:dyDescent="0.25">
      <c r="A37">
        <v>14468</v>
      </c>
      <c r="B37">
        <v>1384</v>
      </c>
      <c r="C37">
        <v>7112</v>
      </c>
      <c r="D37">
        <v>12724</v>
      </c>
      <c r="E37">
        <v>25848</v>
      </c>
    </row>
    <row r="38" spans="1:5" x14ac:dyDescent="0.25">
      <c r="A38">
        <v>7492</v>
      </c>
      <c r="B38">
        <v>5444</v>
      </c>
      <c r="C38">
        <v>14476</v>
      </c>
      <c r="D38">
        <v>8300</v>
      </c>
      <c r="E38">
        <v>7232</v>
      </c>
    </row>
    <row r="39" spans="1:5" x14ac:dyDescent="0.25">
      <c r="A39">
        <v>5436</v>
      </c>
      <c r="B39">
        <v>5328</v>
      </c>
      <c r="C39">
        <v>14548</v>
      </c>
      <c r="D39">
        <v>14388</v>
      </c>
      <c r="E39">
        <v>14608</v>
      </c>
    </row>
    <row r="40" spans="1:5" x14ac:dyDescent="0.25">
      <c r="A40">
        <v>6716</v>
      </c>
      <c r="B40">
        <v>6568</v>
      </c>
      <c r="C40">
        <v>4464</v>
      </c>
      <c r="D40">
        <v>6952</v>
      </c>
      <c r="E40">
        <v>14372</v>
      </c>
    </row>
    <row r="41" spans="1:5" x14ac:dyDescent="0.25">
      <c r="A41">
        <v>6424</v>
      </c>
      <c r="B41">
        <v>7992</v>
      </c>
      <c r="C41">
        <v>16212</v>
      </c>
      <c r="D41">
        <v>6364</v>
      </c>
      <c r="E41">
        <v>16156</v>
      </c>
    </row>
    <row r="42" spans="1:5" x14ac:dyDescent="0.25">
      <c r="A42">
        <v>7088</v>
      </c>
      <c r="B42">
        <v>2872</v>
      </c>
      <c r="C42">
        <v>7416</v>
      </c>
      <c r="D42">
        <v>14932</v>
      </c>
      <c r="E42">
        <v>11440</v>
      </c>
    </row>
    <row r="43" spans="1:5" x14ac:dyDescent="0.25">
      <c r="A43">
        <v>4588</v>
      </c>
      <c r="B43">
        <v>4880</v>
      </c>
      <c r="C43">
        <v>21536</v>
      </c>
      <c r="D43">
        <v>7080</v>
      </c>
      <c r="E43">
        <v>5532</v>
      </c>
    </row>
    <row r="44" spans="1:5" x14ac:dyDescent="0.25">
      <c r="A44">
        <v>6476</v>
      </c>
      <c r="B44">
        <v>920</v>
      </c>
      <c r="C44">
        <v>14028</v>
      </c>
      <c r="D44">
        <v>10848</v>
      </c>
      <c r="E44">
        <v>10528</v>
      </c>
    </row>
    <row r="45" spans="1:5" x14ac:dyDescent="0.25">
      <c r="A45">
        <v>11160</v>
      </c>
      <c r="B45">
        <v>3164</v>
      </c>
      <c r="C45">
        <v>5072</v>
      </c>
      <c r="D45">
        <v>12060</v>
      </c>
      <c r="E45">
        <v>12388</v>
      </c>
    </row>
    <row r="46" spans="1:5" x14ac:dyDescent="0.25">
      <c r="A46">
        <v>5384</v>
      </c>
      <c r="B46">
        <v>5080</v>
      </c>
      <c r="C46">
        <v>7216</v>
      </c>
      <c r="D46">
        <v>5408</v>
      </c>
      <c r="E46">
        <v>15344</v>
      </c>
    </row>
    <row r="47" spans="1:5" x14ac:dyDescent="0.25">
      <c r="A47">
        <v>12660</v>
      </c>
      <c r="B47">
        <v>2900</v>
      </c>
      <c r="C47">
        <v>5612</v>
      </c>
      <c r="D47">
        <v>4836</v>
      </c>
      <c r="E47">
        <v>25668</v>
      </c>
    </row>
    <row r="48" spans="1:5" x14ac:dyDescent="0.25">
      <c r="A48">
        <v>11548</v>
      </c>
      <c r="B48">
        <v>4940</v>
      </c>
      <c r="C48">
        <v>12792</v>
      </c>
      <c r="D48">
        <v>14596</v>
      </c>
      <c r="E48">
        <v>11296</v>
      </c>
    </row>
    <row r="49" spans="1:5" x14ac:dyDescent="0.25">
      <c r="A49">
        <v>6452</v>
      </c>
      <c r="B49">
        <v>6520</v>
      </c>
      <c r="C49">
        <v>7128</v>
      </c>
      <c r="D49">
        <v>1308</v>
      </c>
      <c r="E49">
        <v>9652</v>
      </c>
    </row>
    <row r="50" spans="1:5" x14ac:dyDescent="0.25">
      <c r="A50">
        <v>15004</v>
      </c>
      <c r="B50">
        <v>6808</v>
      </c>
      <c r="C50">
        <v>3320</v>
      </c>
      <c r="D50">
        <v>14272</v>
      </c>
      <c r="E50">
        <v>26732</v>
      </c>
    </row>
    <row r="51" spans="1:5" x14ac:dyDescent="0.25">
      <c r="A51">
        <v>6740</v>
      </c>
      <c r="B51">
        <v>4368</v>
      </c>
      <c r="C51">
        <v>12008</v>
      </c>
      <c r="D51">
        <v>12976</v>
      </c>
      <c r="E51">
        <v>12164</v>
      </c>
    </row>
    <row r="52" spans="1:5" x14ac:dyDescent="0.25">
      <c r="A52">
        <v>12472</v>
      </c>
      <c r="B52">
        <v>2568</v>
      </c>
      <c r="C52">
        <v>15672</v>
      </c>
      <c r="D52">
        <v>3312</v>
      </c>
      <c r="E52">
        <v>14172</v>
      </c>
    </row>
    <row r="53" spans="1:5" x14ac:dyDescent="0.25">
      <c r="A53">
        <v>12116</v>
      </c>
      <c r="B53">
        <v>6316</v>
      </c>
      <c r="C53">
        <v>15300</v>
      </c>
      <c r="D53">
        <v>1368</v>
      </c>
      <c r="E53">
        <v>15948</v>
      </c>
    </row>
    <row r="54" spans="1:5" x14ac:dyDescent="0.25">
      <c r="A54">
        <v>23308</v>
      </c>
      <c r="B54">
        <v>1336</v>
      </c>
      <c r="C54">
        <v>8200</v>
      </c>
      <c r="D54">
        <v>12944</v>
      </c>
      <c r="E54">
        <v>27296</v>
      </c>
    </row>
    <row r="55" spans="1:5" x14ac:dyDescent="0.25">
      <c r="A55">
        <v>10844</v>
      </c>
      <c r="B55">
        <v>2884</v>
      </c>
      <c r="C55">
        <v>3740</v>
      </c>
      <c r="D55">
        <v>12384</v>
      </c>
      <c r="E55">
        <v>7124</v>
      </c>
    </row>
    <row r="56" spans="1:5" x14ac:dyDescent="0.25">
      <c r="A56">
        <v>7164</v>
      </c>
      <c r="B56">
        <v>3168</v>
      </c>
      <c r="C56">
        <v>2932</v>
      </c>
      <c r="D56">
        <v>2496</v>
      </c>
      <c r="E56">
        <v>27620</v>
      </c>
    </row>
    <row r="57" spans="1:5" x14ac:dyDescent="0.25">
      <c r="A57">
        <v>12112</v>
      </c>
      <c r="B57">
        <v>6668</v>
      </c>
      <c r="C57">
        <v>10132</v>
      </c>
      <c r="D57">
        <v>15000</v>
      </c>
      <c r="E57">
        <v>6516</v>
      </c>
    </row>
    <row r="58" spans="1:5" x14ac:dyDescent="0.25">
      <c r="A58">
        <v>14224</v>
      </c>
      <c r="B58">
        <v>12160</v>
      </c>
      <c r="C58">
        <v>5124</v>
      </c>
      <c r="D58">
        <v>8100</v>
      </c>
      <c r="E58">
        <v>9636</v>
      </c>
    </row>
    <row r="59" spans="1:5" x14ac:dyDescent="0.25">
      <c r="A59">
        <v>7772</v>
      </c>
      <c r="B59">
        <v>2544</v>
      </c>
      <c r="C59">
        <v>7152</v>
      </c>
      <c r="D59">
        <v>2560</v>
      </c>
      <c r="E59">
        <v>25152</v>
      </c>
    </row>
    <row r="60" spans="1:5" x14ac:dyDescent="0.25">
      <c r="A60">
        <v>12124</v>
      </c>
      <c r="B60">
        <v>3420</v>
      </c>
      <c r="C60">
        <v>14532</v>
      </c>
      <c r="D60">
        <v>11756</v>
      </c>
      <c r="E60">
        <v>12000</v>
      </c>
    </row>
    <row r="61" spans="1:5" x14ac:dyDescent="0.25">
      <c r="A61">
        <v>5292</v>
      </c>
      <c r="B61">
        <v>6968</v>
      </c>
      <c r="C61">
        <v>4716</v>
      </c>
      <c r="D61">
        <v>4844</v>
      </c>
      <c r="E61">
        <v>14576</v>
      </c>
    </row>
    <row r="62" spans="1:5" x14ac:dyDescent="0.25">
      <c r="A62">
        <v>11416</v>
      </c>
      <c r="B62">
        <v>5424</v>
      </c>
      <c r="C62">
        <v>12472</v>
      </c>
      <c r="D62">
        <v>7272</v>
      </c>
      <c r="E62">
        <v>12056</v>
      </c>
    </row>
    <row r="63" spans="1:5" x14ac:dyDescent="0.25">
      <c r="A63">
        <v>12340</v>
      </c>
      <c r="B63">
        <v>2296</v>
      </c>
      <c r="C63">
        <v>7052</v>
      </c>
      <c r="D63">
        <v>3344</v>
      </c>
      <c r="E63">
        <v>3100</v>
      </c>
    </row>
    <row r="64" spans="1:5" x14ac:dyDescent="0.25">
      <c r="A64">
        <v>6108</v>
      </c>
      <c r="B64">
        <v>6464</v>
      </c>
      <c r="C64">
        <v>23924</v>
      </c>
      <c r="D64">
        <v>10028</v>
      </c>
      <c r="E64">
        <v>25748</v>
      </c>
    </row>
    <row r="65" spans="1:10" x14ac:dyDescent="0.25">
      <c r="A65">
        <v>8552</v>
      </c>
      <c r="B65">
        <v>1412</v>
      </c>
      <c r="C65">
        <v>27272</v>
      </c>
      <c r="D65">
        <v>1096</v>
      </c>
      <c r="E65">
        <v>6692</v>
      </c>
    </row>
    <row r="66" spans="1:10" x14ac:dyDescent="0.25">
      <c r="A66">
        <v>7136</v>
      </c>
      <c r="B66">
        <v>6432</v>
      </c>
      <c r="C66">
        <v>12240</v>
      </c>
      <c r="D66">
        <v>4628</v>
      </c>
      <c r="E66">
        <v>3216</v>
      </c>
    </row>
    <row r="67" spans="1:10" x14ac:dyDescent="0.25">
      <c r="A67">
        <v>12708</v>
      </c>
      <c r="B67">
        <v>1380</v>
      </c>
      <c r="C67">
        <v>26776</v>
      </c>
      <c r="D67">
        <v>4312</v>
      </c>
      <c r="E67">
        <v>12560</v>
      </c>
    </row>
    <row r="68" spans="1:10" x14ac:dyDescent="0.25">
      <c r="A68">
        <v>9764</v>
      </c>
      <c r="B68">
        <v>6852</v>
      </c>
      <c r="C68">
        <v>7180</v>
      </c>
      <c r="D68">
        <v>7100</v>
      </c>
      <c r="E68">
        <v>14480</v>
      </c>
    </row>
    <row r="69" spans="1:10" x14ac:dyDescent="0.25">
      <c r="A69">
        <v>13564</v>
      </c>
      <c r="B69">
        <v>7452</v>
      </c>
      <c r="C69">
        <v>14396</v>
      </c>
      <c r="D69">
        <v>5228</v>
      </c>
      <c r="E69">
        <v>3152</v>
      </c>
    </row>
    <row r="70" spans="1:10" x14ac:dyDescent="0.25">
      <c r="A70">
        <v>2676</v>
      </c>
      <c r="B70">
        <v>6868</v>
      </c>
      <c r="C70">
        <v>11500</v>
      </c>
      <c r="D70">
        <v>7340</v>
      </c>
      <c r="E70">
        <v>15348</v>
      </c>
    </row>
    <row r="71" spans="1:10" x14ac:dyDescent="0.25">
      <c r="A71">
        <v>9608</v>
      </c>
      <c r="B71">
        <v>6124</v>
      </c>
      <c r="C71">
        <v>12316</v>
      </c>
      <c r="D71">
        <v>6788</v>
      </c>
      <c r="E71">
        <v>12548</v>
      </c>
    </row>
    <row r="72" spans="1:10" x14ac:dyDescent="0.25">
      <c r="A72">
        <v>7292</v>
      </c>
      <c r="B72">
        <v>6872</v>
      </c>
      <c r="C72">
        <v>16180</v>
      </c>
      <c r="D72">
        <v>2836</v>
      </c>
      <c r="E72">
        <v>3800</v>
      </c>
      <c r="I72" s="3" t="s">
        <v>19</v>
      </c>
      <c r="J72" s="10" t="s">
        <v>20</v>
      </c>
    </row>
    <row r="73" spans="1:10" x14ac:dyDescent="0.25">
      <c r="A73">
        <v>7212</v>
      </c>
      <c r="B73">
        <v>4960</v>
      </c>
      <c r="C73">
        <v>14472</v>
      </c>
      <c r="D73">
        <v>5020</v>
      </c>
      <c r="E73">
        <v>11136</v>
      </c>
      <c r="H73" t="s">
        <v>8</v>
      </c>
      <c r="I73" s="4">
        <f>COUNTIF(expectimax5[Score6],"&lt;5000")</f>
        <v>9</v>
      </c>
      <c r="J73" s="5">
        <v>9</v>
      </c>
    </row>
    <row r="74" spans="1:10" x14ac:dyDescent="0.25">
      <c r="A74">
        <v>10416</v>
      </c>
      <c r="B74">
        <v>2016</v>
      </c>
      <c r="C74">
        <v>15200</v>
      </c>
      <c r="D74">
        <v>7232</v>
      </c>
      <c r="E74">
        <v>6700</v>
      </c>
      <c r="H74" t="s">
        <v>9</v>
      </c>
      <c r="I74" s="11">
        <f>COUNTIF(expectimax5[Score6],"&lt;10000")-COUNTIF(expectimax5[Score6],"&lt;5000")</f>
        <v>20</v>
      </c>
      <c r="J74" s="5">
        <v>21</v>
      </c>
    </row>
    <row r="75" spans="1:10" x14ac:dyDescent="0.25">
      <c r="A75">
        <v>6460</v>
      </c>
      <c r="B75">
        <v>6984</v>
      </c>
      <c r="C75">
        <v>22712</v>
      </c>
      <c r="D75">
        <v>4332</v>
      </c>
      <c r="E75">
        <v>12296</v>
      </c>
      <c r="H75" t="s">
        <v>10</v>
      </c>
      <c r="I75" s="4">
        <f>COUNTIF(expectimax5[Score6],"&lt;15000")-COUNTIF(expectimax5[Score6],"&lt;10000")</f>
        <v>40</v>
      </c>
      <c r="J75" s="5">
        <v>23</v>
      </c>
    </row>
    <row r="76" spans="1:10" x14ac:dyDescent="0.25">
      <c r="A76">
        <v>13204</v>
      </c>
      <c r="B76">
        <v>9844</v>
      </c>
      <c r="C76">
        <v>6424</v>
      </c>
      <c r="D76">
        <v>1640</v>
      </c>
      <c r="E76">
        <v>34020</v>
      </c>
      <c r="H76" t="s">
        <v>11</v>
      </c>
      <c r="I76" s="11">
        <f>COUNTIF(expectimax5[Score6],"&lt;20000")-COUNTIF(expectimax5[Score6],"&lt;15000")</f>
        <v>20</v>
      </c>
      <c r="J76" s="5">
        <v>34</v>
      </c>
    </row>
    <row r="77" spans="1:10" x14ac:dyDescent="0.25">
      <c r="A77">
        <v>14360</v>
      </c>
      <c r="B77">
        <v>6880</v>
      </c>
      <c r="C77">
        <v>14272</v>
      </c>
      <c r="D77">
        <v>10352</v>
      </c>
      <c r="E77">
        <v>14976</v>
      </c>
      <c r="H77" t="s">
        <v>12</v>
      </c>
      <c r="I77" s="4">
        <f>COUNTIF(expectimax5[Score6],"&lt;25000")-COUNTIF(expectimax5[Score6],"&lt;20000")</f>
        <v>2</v>
      </c>
      <c r="J77" s="5">
        <v>7</v>
      </c>
    </row>
    <row r="78" spans="1:10" x14ac:dyDescent="0.25">
      <c r="A78">
        <v>6276</v>
      </c>
      <c r="B78">
        <v>2880</v>
      </c>
      <c r="C78">
        <v>4108</v>
      </c>
      <c r="D78">
        <v>2864</v>
      </c>
      <c r="E78">
        <v>14876</v>
      </c>
      <c r="H78" t="s">
        <v>13</v>
      </c>
      <c r="I78" s="11">
        <f>COUNTIF(expectimax5[Score6],"&lt;30000")-COUNTIF(expectimax5[Score6],"&lt;25000")</f>
        <v>8</v>
      </c>
      <c r="J78" s="5">
        <v>7</v>
      </c>
    </row>
    <row r="79" spans="1:10" x14ac:dyDescent="0.25">
      <c r="A79">
        <v>9084</v>
      </c>
      <c r="B79">
        <v>6636</v>
      </c>
      <c r="C79">
        <v>11520</v>
      </c>
      <c r="D79">
        <v>6288</v>
      </c>
      <c r="E79">
        <v>4608</v>
      </c>
      <c r="H79" t="s">
        <v>14</v>
      </c>
      <c r="I79" s="4">
        <f>COUNTIF(expectimax5[Score6],"&lt;35000")-COUNTIF(expectimax5[Score6],"&lt;30000")</f>
        <v>1</v>
      </c>
      <c r="J79" s="5">
        <v>2</v>
      </c>
    </row>
    <row r="80" spans="1:10" x14ac:dyDescent="0.25">
      <c r="A80">
        <v>13608</v>
      </c>
      <c r="B80">
        <v>1560</v>
      </c>
      <c r="C80">
        <v>15460</v>
      </c>
      <c r="D80">
        <v>11744</v>
      </c>
      <c r="E80">
        <v>6736</v>
      </c>
      <c r="H80" t="s">
        <v>15</v>
      </c>
      <c r="I80" s="11">
        <f>COUNTIF(expectimax5[Score6],"&lt;40000")-COUNTIF(expectimax5[Score6],"&lt;35000")</f>
        <v>0</v>
      </c>
      <c r="J80" s="5">
        <v>0</v>
      </c>
    </row>
    <row r="81" spans="1:11" x14ac:dyDescent="0.25">
      <c r="A81">
        <v>7096</v>
      </c>
      <c r="B81">
        <v>5268</v>
      </c>
      <c r="C81">
        <v>5456</v>
      </c>
      <c r="D81">
        <v>4916</v>
      </c>
      <c r="E81">
        <v>15748</v>
      </c>
    </row>
    <row r="82" spans="1:11" x14ac:dyDescent="0.25">
      <c r="A82">
        <v>7244</v>
      </c>
      <c r="B82">
        <v>1360</v>
      </c>
      <c r="C82">
        <v>25536</v>
      </c>
      <c r="D82">
        <v>6636</v>
      </c>
      <c r="E82">
        <v>15512</v>
      </c>
    </row>
    <row r="83" spans="1:11" x14ac:dyDescent="0.25">
      <c r="A83">
        <v>5052</v>
      </c>
      <c r="B83">
        <v>5288</v>
      </c>
      <c r="C83">
        <v>7248</v>
      </c>
      <c r="D83">
        <v>6360</v>
      </c>
      <c r="E83">
        <v>7016</v>
      </c>
    </row>
    <row r="84" spans="1:11" x14ac:dyDescent="0.25">
      <c r="A84">
        <v>15160</v>
      </c>
      <c r="B84">
        <v>5396</v>
      </c>
      <c r="C84">
        <v>11624</v>
      </c>
      <c r="D84">
        <v>4628</v>
      </c>
      <c r="E84">
        <v>12148</v>
      </c>
    </row>
    <row r="85" spans="1:11" x14ac:dyDescent="0.25">
      <c r="A85">
        <v>14388</v>
      </c>
      <c r="B85">
        <v>10096</v>
      </c>
      <c r="C85">
        <v>7784</v>
      </c>
      <c r="D85">
        <v>10756</v>
      </c>
      <c r="E85">
        <v>23392</v>
      </c>
    </row>
    <row r="86" spans="1:11" x14ac:dyDescent="0.25">
      <c r="A86">
        <v>2124</v>
      </c>
      <c r="B86">
        <v>4692</v>
      </c>
      <c r="C86">
        <v>10652</v>
      </c>
      <c r="D86">
        <v>7200</v>
      </c>
      <c r="E86">
        <v>12100</v>
      </c>
    </row>
    <row r="87" spans="1:11" x14ac:dyDescent="0.25">
      <c r="A87">
        <v>10428</v>
      </c>
      <c r="B87">
        <v>3900</v>
      </c>
      <c r="C87">
        <v>7100</v>
      </c>
      <c r="D87">
        <v>7020</v>
      </c>
      <c r="E87">
        <v>16224</v>
      </c>
    </row>
    <row r="88" spans="1:11" x14ac:dyDescent="0.25">
      <c r="A88">
        <v>10424</v>
      </c>
      <c r="B88">
        <v>10660</v>
      </c>
      <c r="C88">
        <v>14084</v>
      </c>
      <c r="D88">
        <v>5180</v>
      </c>
      <c r="E88">
        <v>16384</v>
      </c>
    </row>
    <row r="89" spans="1:11" x14ac:dyDescent="0.25">
      <c r="A89">
        <v>14424</v>
      </c>
      <c r="B89">
        <v>6712</v>
      </c>
      <c r="C89">
        <v>7372</v>
      </c>
      <c r="D89">
        <v>3212</v>
      </c>
      <c r="E89">
        <v>6880</v>
      </c>
    </row>
    <row r="90" spans="1:11" x14ac:dyDescent="0.25">
      <c r="A90">
        <v>6600</v>
      </c>
      <c r="B90">
        <v>7184</v>
      </c>
      <c r="C90">
        <v>12564</v>
      </c>
      <c r="D90">
        <v>6832</v>
      </c>
      <c r="E90">
        <v>10496</v>
      </c>
    </row>
    <row r="91" spans="1:11" x14ac:dyDescent="0.25">
      <c r="A91">
        <v>7140</v>
      </c>
      <c r="B91">
        <v>3204</v>
      </c>
      <c r="C91">
        <v>7224</v>
      </c>
      <c r="D91">
        <v>12076</v>
      </c>
      <c r="E91">
        <v>3236</v>
      </c>
    </row>
    <row r="92" spans="1:11" x14ac:dyDescent="0.25">
      <c r="A92">
        <v>12532</v>
      </c>
      <c r="B92">
        <v>2028</v>
      </c>
      <c r="C92">
        <v>12196</v>
      </c>
      <c r="D92">
        <v>10020</v>
      </c>
      <c r="E92">
        <v>10412</v>
      </c>
    </row>
    <row r="93" spans="1:11" x14ac:dyDescent="0.25">
      <c r="A93">
        <v>5616</v>
      </c>
      <c r="B93">
        <v>2048</v>
      </c>
      <c r="C93">
        <v>15476</v>
      </c>
      <c r="D93">
        <v>4460</v>
      </c>
      <c r="E93">
        <v>11084</v>
      </c>
    </row>
    <row r="94" spans="1:11" x14ac:dyDescent="0.25">
      <c r="A94">
        <v>6808</v>
      </c>
      <c r="B94">
        <v>11104</v>
      </c>
      <c r="C94">
        <v>15032</v>
      </c>
      <c r="D94">
        <v>14496</v>
      </c>
      <c r="E94">
        <v>11916</v>
      </c>
      <c r="G94" t="s">
        <v>4</v>
      </c>
      <c r="H94" t="s">
        <v>5</v>
      </c>
      <c r="I94" t="s">
        <v>6</v>
      </c>
      <c r="J94" t="s">
        <v>7</v>
      </c>
      <c r="K94" t="s">
        <v>19</v>
      </c>
    </row>
    <row r="95" spans="1:11" x14ac:dyDescent="0.25">
      <c r="A95">
        <v>7252</v>
      </c>
      <c r="B95">
        <v>11720</v>
      </c>
      <c r="C95">
        <v>12272</v>
      </c>
      <c r="D95">
        <v>13124</v>
      </c>
      <c r="E95">
        <v>5600</v>
      </c>
      <c r="F95" t="s">
        <v>8</v>
      </c>
      <c r="G95">
        <f>COUNTIF(expectimax2[Score2],"&lt;5000")</f>
        <v>6</v>
      </c>
      <c r="H95">
        <f>COUNTIF(expectimax3[Score3],"&lt;5000")</f>
        <v>42</v>
      </c>
      <c r="I95">
        <f>COUNTIF(expectimax4[Score4],"&lt;5000")</f>
        <v>8</v>
      </c>
      <c r="J95">
        <f>COUNTIF(expectimax5[Score5],"&lt;5000")</f>
        <v>25</v>
      </c>
      <c r="K95">
        <f>COUNTIF(expectimax5[Score6],"&lt;5000")</f>
        <v>9</v>
      </c>
    </row>
    <row r="96" spans="1:11" x14ac:dyDescent="0.25">
      <c r="A96">
        <v>7056</v>
      </c>
      <c r="B96">
        <v>7208</v>
      </c>
      <c r="C96">
        <v>14620</v>
      </c>
      <c r="D96">
        <v>16556</v>
      </c>
      <c r="E96">
        <v>13508</v>
      </c>
      <c r="F96" t="s">
        <v>9</v>
      </c>
      <c r="G96" s="2">
        <f>COUNTIF(expectimax2[Score2],"&lt;10000")-COUNTIF(expectimax2[Score2],"&lt;5000")</f>
        <v>50</v>
      </c>
      <c r="H96" s="2">
        <f>COUNTIF(expectimax3[Score3],"&lt;10000")-COUNTIF(expectimax3[Score3],"&lt;5000")</f>
        <v>47</v>
      </c>
      <c r="I96" s="2">
        <f>COUNTIF(expectimax4[Score4],"&lt;10000")-COUNTIF(expectimax4[Score4],"&lt;5000")</f>
        <v>32</v>
      </c>
      <c r="J96" s="2">
        <f>COUNTIF(expectimax5[Score5],"&lt;10000")-COUNTIF(expectimax5[Score5],"&lt;5000")</f>
        <v>38</v>
      </c>
      <c r="K96" s="2">
        <f>COUNTIF(expectimax5[Score6],"&lt;10000")-COUNTIF(expectimax5[Score6],"&lt;5000")</f>
        <v>20</v>
      </c>
    </row>
    <row r="97" spans="1:11" x14ac:dyDescent="0.25">
      <c r="A97">
        <v>7780</v>
      </c>
      <c r="B97">
        <v>3568</v>
      </c>
      <c r="C97">
        <v>15804</v>
      </c>
      <c r="D97">
        <v>6844</v>
      </c>
      <c r="E97">
        <v>14824</v>
      </c>
      <c r="F97" t="s">
        <v>10</v>
      </c>
      <c r="G97" s="2">
        <f>COUNTIF(expectimax2[Score2],"&lt;15000")-COUNTIF(expectimax2[Score2],"&lt;10000")</f>
        <v>37</v>
      </c>
      <c r="H97" s="2">
        <f>COUNTIF(expectimax3[Score3],"&lt;15000")-COUNTIF(expectimax3[Score3],"&lt;10000")</f>
        <v>11</v>
      </c>
      <c r="I97" s="2">
        <f>COUNTIF(expectimax4[Score4],"&lt;15000")-COUNTIF(expectimax4[Score4],"&lt;10000")</f>
        <v>41</v>
      </c>
      <c r="J97" s="2">
        <f>COUNTIF(expectimax5[Score5],"&lt;15000")-COUNTIF(expectimax5[Score5],"&lt;10000")</f>
        <v>31</v>
      </c>
      <c r="K97" s="2">
        <f>COUNTIF(expectimax5[Score6],"&lt;15000")-COUNTIF(expectimax5[Score6],"&lt;10000")</f>
        <v>40</v>
      </c>
    </row>
    <row r="98" spans="1:11" x14ac:dyDescent="0.25">
      <c r="A98">
        <v>10392</v>
      </c>
      <c r="B98">
        <v>6484</v>
      </c>
      <c r="C98">
        <v>11904</v>
      </c>
      <c r="D98">
        <v>7152</v>
      </c>
      <c r="E98">
        <v>22216</v>
      </c>
      <c r="F98" t="s">
        <v>11</v>
      </c>
      <c r="G98" s="2">
        <f>COUNTIF(expectimax2[Score2],"&lt;20000")-COUNTIF(expectimax2[Score2],"&lt;15000")</f>
        <v>5</v>
      </c>
      <c r="H98" s="2">
        <f>COUNTIF(expectimax3[Score3],"&lt;20000")-COUNTIF(expectimax3[Score3],"&lt;15000")</f>
        <v>0</v>
      </c>
      <c r="I98" s="2">
        <f>COUNTIF(expectimax4[Score4],"&lt;20000")-COUNTIF(expectimax4[Score4],"&lt;15000")</f>
        <v>13</v>
      </c>
      <c r="J98" s="2">
        <f>COUNTIF(expectimax5[Score5],"&lt;20000")-COUNTIF(expectimax5[Score5],"&lt;15000")</f>
        <v>5</v>
      </c>
      <c r="K98" s="2">
        <f>COUNTIF(expectimax5[Score6],"&lt;20000")-COUNTIF(expectimax5[Score6],"&lt;15000")</f>
        <v>20</v>
      </c>
    </row>
    <row r="99" spans="1:11" x14ac:dyDescent="0.25">
      <c r="A99">
        <v>14584</v>
      </c>
      <c r="B99">
        <v>10060</v>
      </c>
      <c r="C99">
        <v>12136</v>
      </c>
      <c r="D99">
        <v>3008</v>
      </c>
      <c r="E99">
        <v>14348</v>
      </c>
      <c r="F99" t="s">
        <v>12</v>
      </c>
      <c r="G99" s="2">
        <f>COUNTIF(expectimax2[Score2],"&lt;25000")-COUNTIF(expectimax2[Score2],"&lt;20000")</f>
        <v>2</v>
      </c>
      <c r="H99" s="2">
        <f>COUNTIF(expectimax3[Score3],"&lt;25000")-COUNTIF(expectimax3[Score3],"&lt;20000")</f>
        <v>0</v>
      </c>
      <c r="I99" s="2">
        <f>COUNTIF(expectimax4[Score4],"&lt;25000")-COUNTIF(expectimax4[Score4],"&lt;20000")</f>
        <v>3</v>
      </c>
      <c r="J99" s="2">
        <f>COUNTIF(expectimax5[Score5],"&lt;25000")-COUNTIF(expectimax5[Score5],"&lt;20000")</f>
        <v>1</v>
      </c>
      <c r="K99" s="2">
        <f>COUNTIF(expectimax5[Score6],"&lt;25000")-COUNTIF(expectimax5[Score6],"&lt;20000")</f>
        <v>2</v>
      </c>
    </row>
    <row r="100" spans="1:11" x14ac:dyDescent="0.25">
      <c r="A100">
        <v>6912</v>
      </c>
      <c r="B100">
        <v>504</v>
      </c>
      <c r="C100">
        <v>15720</v>
      </c>
      <c r="D100">
        <v>6128</v>
      </c>
      <c r="E100">
        <v>17724</v>
      </c>
      <c r="F100" t="s">
        <v>13</v>
      </c>
      <c r="G100" s="2">
        <f>COUNTIF(expectimax2[Score2],"&lt;30000")-COUNTIF(expectimax2[Score2],"&lt;25000")</f>
        <v>0</v>
      </c>
      <c r="H100" s="2">
        <f>COUNTIF(expectimax3[Score3],"&lt;30000")-COUNTIF(expectimax3[Score3],"&lt;25000")</f>
        <v>0</v>
      </c>
      <c r="I100" s="2">
        <f>COUNTIF(expectimax4[Score4],"&lt;30000")-COUNTIF(expectimax4[Score4],"&lt;25000")</f>
        <v>3</v>
      </c>
      <c r="J100" s="2">
        <f>COUNTIF(expectimax5[Score5],"&lt;30000")-COUNTIF(expectimax5[Score5],"&lt;25000")</f>
        <v>0</v>
      </c>
      <c r="K100" s="2">
        <f>COUNTIF(expectimax5[Score6],"&lt;30000")-COUNTIF(expectimax5[Score6],"&lt;25000")</f>
        <v>8</v>
      </c>
    </row>
    <row r="101" spans="1:11" x14ac:dyDescent="0.25">
      <c r="A101">
        <v>6724</v>
      </c>
      <c r="B101">
        <v>5440</v>
      </c>
      <c r="C101">
        <v>7036</v>
      </c>
      <c r="D101">
        <v>10136</v>
      </c>
      <c r="E101">
        <v>26666</v>
      </c>
      <c r="F101" t="s">
        <v>14</v>
      </c>
      <c r="G101" s="2">
        <f>COUNTIF(expectimax2[Score2],"&lt;35000")-COUNTIF(expectimax2[Score2],"&lt;30000")</f>
        <v>0</v>
      </c>
      <c r="H101" s="2">
        <f>COUNTIF(expectimax3[Score3],"&lt;35000")-COUNTIF(expectimax3[Score3],"&lt;30000")</f>
        <v>0</v>
      </c>
      <c r="I101" s="2">
        <f>COUNTIF(expectimax4[Score4],"&lt;35000")-COUNTIF(expectimax4[Score4],"&lt;30000")</f>
        <v>0</v>
      </c>
      <c r="J101" s="2">
        <f>COUNTIF(expectimax5[Score5],"&lt;35000")-COUNTIF(expectimax5[Score5],"&lt;30000")</f>
        <v>0</v>
      </c>
      <c r="K101" s="2">
        <f>COUNTIF(expectimax5[Score6],"&lt;35000")-COUNTIF(expectimax5[Score6],"&lt;30000")</f>
        <v>1</v>
      </c>
    </row>
    <row r="102" spans="1:11" x14ac:dyDescent="0.25">
      <c r="A102">
        <f>COUNTIF(expectimax2[Score2],"&lt;5000")</f>
        <v>6</v>
      </c>
      <c r="B102">
        <f>COUNTIF(expectimax3[Score3],"&lt;5000")</f>
        <v>42</v>
      </c>
      <c r="C102">
        <f>COUNTIF(expectimax4[Score4],"&lt;5000")</f>
        <v>8</v>
      </c>
      <c r="D102">
        <f>COUNTIF(expectimax5[Score5],"&lt;5000")</f>
        <v>25</v>
      </c>
      <c r="E102">
        <f>COUNTIF(expectimax5[Score6],"&lt;5000")</f>
        <v>9</v>
      </c>
      <c r="F102" t="s">
        <v>15</v>
      </c>
      <c r="G102" s="2">
        <f>COUNTIF(expectimax2[Score2],"&lt;40000")-COUNTIF(expectimax2[Score2],"&lt;35000")</f>
        <v>0</v>
      </c>
      <c r="H102" s="2">
        <f>COUNTIF(expectimax3[Score3],"&lt;40000")-COUNTIF(expectimax3[Score3],"&lt;35000")</f>
        <v>0</v>
      </c>
      <c r="I102" s="2">
        <f>COUNTIF(expectimax4[Score4],"&lt;40000")-COUNTIF(expectimax4[Score4],"&lt;35000")</f>
        <v>0</v>
      </c>
      <c r="J102" s="2">
        <f>COUNTIF(expectimax5[Score5],"&lt;40000")-COUNTIF(expectimax5[Score5],"&lt;35000")</f>
        <v>0</v>
      </c>
      <c r="K102" s="2">
        <f>COUNTIF(expectimax5[Score6],"&lt;40000")-COUNTIF(expectimax5[Score6],"&lt;35000")</f>
        <v>0</v>
      </c>
    </row>
    <row r="103" spans="1:11" x14ac:dyDescent="0.25">
      <c r="A103" s="1">
        <f>COUNTIF(expectimax2[Score2],"&lt;10000")-COUNTIF(expectimax2[Score2],"&lt;5000")</f>
        <v>50</v>
      </c>
      <c r="B103" s="1">
        <f>COUNTIF(expectimax3[Score3],"&lt;10000")-COUNTIF(expectimax3[Score3],"&lt;5000")</f>
        <v>47</v>
      </c>
      <c r="C103" s="1">
        <f>COUNTIF(expectimax4[Score4],"&lt;10000")-COUNTIF(expectimax4[Score4],"&lt;5000")</f>
        <v>32</v>
      </c>
      <c r="D103" s="1">
        <f>COUNTIF(expectimax5[Score5],"&lt;10000")-COUNTIF(expectimax5[Score5],"&lt;5000")</f>
        <v>38</v>
      </c>
      <c r="E103" s="1">
        <f>COUNTIF(expectimax5[Score6],"&lt;10000")-COUNTIF(expectimax5[Score6],"&lt;5000")</f>
        <v>20</v>
      </c>
    </row>
    <row r="104" spans="1:11" x14ac:dyDescent="0.25">
      <c r="A104" s="1">
        <f>COUNTIF(expectimax2[Score2],"&lt;15000")-COUNTIF(expectimax2[Score2],"&lt;10000")</f>
        <v>37</v>
      </c>
      <c r="B104" s="1">
        <f>COUNTIF(expectimax3[Score3],"&lt;15000")-COUNTIF(expectimax3[Score3],"&lt;10000")</f>
        <v>11</v>
      </c>
      <c r="C104" s="1">
        <f>COUNTIF(expectimax4[Score4],"&lt;15000")-COUNTIF(expectimax4[Score4],"&lt;10000")</f>
        <v>41</v>
      </c>
      <c r="D104" s="1">
        <f>COUNTIF(expectimax5[Score5],"&lt;15000")-COUNTIF(expectimax5[Score5],"&lt;10000")</f>
        <v>31</v>
      </c>
      <c r="E104" s="1">
        <f>COUNTIF(expectimax5[Score6],"&lt;15000")-COUNTIF(expectimax5[Score6],"&lt;10000")</f>
        <v>40</v>
      </c>
    </row>
    <row r="105" spans="1:11" x14ac:dyDescent="0.25">
      <c r="A105" s="1">
        <f>COUNTIF(expectimax2[Score2],"&lt;20000")-COUNTIF(expectimax2[Score2],"&lt;15000")</f>
        <v>5</v>
      </c>
      <c r="B105" s="1">
        <f>COUNTIF(expectimax3[Score3],"&lt;20000")-COUNTIF(expectimax3[Score3],"&lt;15000")</f>
        <v>0</v>
      </c>
      <c r="C105" s="1">
        <f>COUNTIF(expectimax4[Score4],"&lt;20000")-COUNTIF(expectimax4[Score4],"&lt;15000")</f>
        <v>13</v>
      </c>
      <c r="D105" s="1">
        <f>COUNTIF(expectimax5[Score5],"&lt;20000")-COUNTIF(expectimax5[Score5],"&lt;15000")</f>
        <v>5</v>
      </c>
      <c r="E105" s="1">
        <f>COUNTIF(expectimax5[Score6],"&lt;20000")-COUNTIF(expectimax5[Score6],"&lt;15000")</f>
        <v>20</v>
      </c>
    </row>
    <row r="106" spans="1:11" x14ac:dyDescent="0.25">
      <c r="A106" s="1">
        <f>COUNTIF(expectimax2[Score2],"&lt;25000")-COUNTIF(expectimax2[Score2],"&lt;20000")</f>
        <v>2</v>
      </c>
      <c r="B106" s="1">
        <f>COUNTIF(expectimax3[Score3],"&lt;25000")-COUNTIF(expectimax3[Score3],"&lt;20000")</f>
        <v>0</v>
      </c>
      <c r="C106" s="1">
        <f>COUNTIF(expectimax4[Score4],"&lt;25000")-COUNTIF(expectimax4[Score4],"&lt;20000")</f>
        <v>3</v>
      </c>
      <c r="D106" s="1">
        <f>COUNTIF(expectimax5[Score5],"&lt;25000")-COUNTIF(expectimax5[Score5],"&lt;20000")</f>
        <v>1</v>
      </c>
      <c r="E106" s="1">
        <f>COUNTIF(expectimax5[Score6],"&lt;25000")-COUNTIF(expectimax5[Score6],"&lt;20000")</f>
        <v>2</v>
      </c>
    </row>
    <row r="107" spans="1:11" x14ac:dyDescent="0.25">
      <c r="A107" s="1">
        <f>COUNTIF(expectimax2[Score2],"&lt;30000")-COUNTIF(expectimax2[Score2],"&lt;25000")</f>
        <v>0</v>
      </c>
      <c r="B107" s="1">
        <f>COUNTIF(expectimax3[Score3],"&lt;30000")-COUNTIF(expectimax3[Score3],"&lt;25000")</f>
        <v>0</v>
      </c>
      <c r="C107" s="1">
        <f>COUNTIF(expectimax4[Score4],"&lt;30000")-COUNTIF(expectimax4[Score4],"&lt;25000")</f>
        <v>3</v>
      </c>
      <c r="D107" s="1">
        <f>COUNTIF(expectimax5[Score5],"&lt;30000")-COUNTIF(expectimax5[Score5],"&lt;25000")</f>
        <v>0</v>
      </c>
      <c r="E107" s="1">
        <f>COUNTIF(expectimax5[Score6],"&lt;30000")-COUNTIF(expectimax5[Score6],"&lt;25000")</f>
        <v>8</v>
      </c>
    </row>
    <row r="108" spans="1:11" x14ac:dyDescent="0.25">
      <c r="A108" s="1">
        <f>COUNTIF(expectimax2[Score2],"&lt;35000")-COUNTIF(expectimax2[Score2],"&lt;30000")</f>
        <v>0</v>
      </c>
      <c r="B108" s="1">
        <f>COUNTIF(expectimax3[Score3],"&lt;35000")-COUNTIF(expectimax3[Score3],"&lt;30000")</f>
        <v>0</v>
      </c>
      <c r="C108" s="1">
        <f>COUNTIF(expectimax4[Score4],"&lt;35000")-COUNTIF(expectimax4[Score4],"&lt;30000")</f>
        <v>0</v>
      </c>
      <c r="D108" s="1">
        <f>COUNTIF(expectimax5[Score5],"&lt;35000")-COUNTIF(expectimax5[Score5],"&lt;30000")</f>
        <v>0</v>
      </c>
      <c r="E108" s="1">
        <f>COUNTIF(expectimax5[Score6],"&lt;35000")-COUNTIF(expectimax5[Score6],"&lt;30000")</f>
        <v>1</v>
      </c>
    </row>
    <row r="109" spans="1:11" x14ac:dyDescent="0.25">
      <c r="A109" s="1">
        <f>COUNTIF(expectimax2[Score2],"&lt;40000")-COUNTIF(expectimax2[Score2],"&lt;35000")</f>
        <v>0</v>
      </c>
      <c r="B109" s="1">
        <f>COUNTIF(expectimax3[Score3],"&lt;40000")-COUNTIF(expectimax3[Score3],"&lt;35000")</f>
        <v>0</v>
      </c>
      <c r="C109" s="1">
        <f>COUNTIF(expectimax4[Score4],"&lt;40000")-COUNTIF(expectimax4[Score4],"&lt;35000")</f>
        <v>0</v>
      </c>
      <c r="D109" s="1">
        <f>COUNTIF(expectimax5[Score5],"&lt;40000")-COUNTIF(expectimax5[Score5],"&lt;35000")</f>
        <v>0</v>
      </c>
      <c r="E109" s="1">
        <f>COUNTIF(expectimax5[Score6],"&lt;40000")-COUNTIF(expectimax5[Score6],"&lt;35000")</f>
        <v>0</v>
      </c>
    </row>
    <row r="111" spans="1:11" x14ac:dyDescent="0.25">
      <c r="A111" s="7" t="s">
        <v>5</v>
      </c>
      <c r="B111" s="7" t="s">
        <v>7</v>
      </c>
      <c r="C111" s="6" t="s">
        <v>4</v>
      </c>
      <c r="D111" s="7" t="s">
        <v>6</v>
      </c>
      <c r="E111" s="8" t="s">
        <v>19</v>
      </c>
    </row>
    <row r="112" spans="1:11" x14ac:dyDescent="0.25">
      <c r="A112" s="9">
        <f>SUM(expectimax3[Score3])</f>
        <v>550672</v>
      </c>
      <c r="B112" s="9">
        <f>SUM(expectimax5[Score5])</f>
        <v>821384</v>
      </c>
      <c r="C112" s="9">
        <f>SUM(expectimax2[Score2])</f>
        <v>953864</v>
      </c>
      <c r="D112" s="9">
        <f>SUM(expectimax4[Score4])</f>
        <v>1112420</v>
      </c>
      <c r="E112" s="9">
        <f>SUM(expectimax5[Score6])</f>
        <v>1300802</v>
      </c>
    </row>
    <row r="114" spans="1:10" x14ac:dyDescent="0.25">
      <c r="A114" s="7" t="s">
        <v>24</v>
      </c>
      <c r="B114" s="7" t="s">
        <v>23</v>
      </c>
      <c r="C114" s="6" t="s">
        <v>22</v>
      </c>
      <c r="D114" s="7" t="s">
        <v>21</v>
      </c>
      <c r="E114" s="8" t="s">
        <v>20</v>
      </c>
    </row>
    <row r="115" spans="1:10" x14ac:dyDescent="0.25">
      <c r="A115" s="9">
        <f>SUM([1]!montecarlo10[Score10])</f>
        <v>725264</v>
      </c>
      <c r="B115" s="9">
        <f>SUM([1]!montecarlo20[Score20])</f>
        <v>945808</v>
      </c>
      <c r="C115" s="9">
        <f>SUM([1]montecarlo10!C2:C101)</f>
        <v>1124200</v>
      </c>
      <c r="D115" s="9">
        <f>SUM([1]montecarlo10!D2:D101)</f>
        <v>1268580</v>
      </c>
      <c r="E115" s="9">
        <f>SUM([1]montecarlo10!E2:E101)</f>
        <v>1347956</v>
      </c>
    </row>
    <row r="122" spans="1:10" x14ac:dyDescent="0.25">
      <c r="A122" s="7" t="s">
        <v>5</v>
      </c>
      <c r="B122" s="7" t="s">
        <v>24</v>
      </c>
      <c r="C122" s="7" t="s">
        <v>7</v>
      </c>
      <c r="D122" s="7" t="s">
        <v>23</v>
      </c>
      <c r="E122" s="6" t="s">
        <v>4</v>
      </c>
      <c r="F122" s="7" t="s">
        <v>6</v>
      </c>
      <c r="G122" s="6" t="s">
        <v>22</v>
      </c>
      <c r="H122" s="7" t="s">
        <v>21</v>
      </c>
      <c r="I122" s="8" t="s">
        <v>19</v>
      </c>
      <c r="J122" s="8" t="s">
        <v>20</v>
      </c>
    </row>
    <row r="123" spans="1:10" x14ac:dyDescent="0.25">
      <c r="A123" s="9">
        <f>SUM(expectimax3[Score3])</f>
        <v>550672</v>
      </c>
      <c r="B123" s="9">
        <f>SUM([1]!montecarlo10[Score10])</f>
        <v>725264</v>
      </c>
      <c r="C123" s="9">
        <f>SUM(expectimax5[Score5])</f>
        <v>821384</v>
      </c>
      <c r="D123" s="9">
        <f>SUM([1]!montecarlo20[Score20])</f>
        <v>945808</v>
      </c>
      <c r="E123" s="9">
        <f>SUM(expectimax2[Score2])</f>
        <v>953864</v>
      </c>
      <c r="F123" s="9">
        <f>SUM(expectimax4[Score4])</f>
        <v>1112420</v>
      </c>
      <c r="G123" s="9">
        <f>+C115</f>
        <v>1124200</v>
      </c>
      <c r="H123" s="9">
        <f>D115</f>
        <v>1268580</v>
      </c>
      <c r="I123" s="9">
        <f>SUM(expectimax5[Score6])</f>
        <v>1300802</v>
      </c>
      <c r="J123" s="9">
        <f>E115</f>
        <v>1347956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0 H K h V N o j s l O k A A A A 9 w A A A B I A H A B D b 2 5 m a W c v U G F j a 2 F n Z S 5 4 b W w g o h g A K K A U A A A A A A A A A A A A A A A A A A A A A A A A A A A A h Y 8 9 D o I w A I W v Q r r T P x Z C S k k 0 b p K Y m B j X p h R o h G L a Y r m b g 0 f y C m I U d X N 8 3 / u G 9 + 7 X G y u m v o s u y j o 9 m B w Q i E G k j B w q b Z o c j L 6 O U 1 B w t h P y J B o V z b J x 2 e S q H L T e n z O E Q g g w J H C w D a I Y E 3 Q s t 3 v Z q l 6 A j 6 z / y 7 E 2 z g s j F e D s 8 B r D K S Q 4 g Y S k F G K G F s p K b b 4 G n Q c / 2 x / I 1 m P n R 6 t 4 b e P V h q E l M v Q + w R 9 Q S w M E F A A C A A g A 0 H K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y o V S M B f M b L w E A A M I G A A A T A B w A R m 9 y b X V s Y X M v U 2 V j d G l v b j E u b S C i G A A o o B Q A A A A A A A A A A A A A A A A A A A A A A A A A A A D d k N 1 K w z A Y h s 8 L v Y c Q T z Z I y 9 p 1 R R R P 1 m 1 Y U D d c 9 S g g t f 3 m K m k y 8 y M d Y x f k d X h j t l Z h w i 6 g L i c h z / v B 9 + Z R k O l C c L R s b + / S t m x L r V M J O Y J q 0 9 A y r X x 0 h R h o 2 0 L 1 W Q o j M 6 h J p N 7 d i c h M C V z 3 Z g U D N x J c 1 w / V w 5 M L + n A z p t N M M E A L w b Y a s j U v 3 g y g H N B Y m g o Y A 0 V v P S e + j 2 c 0 v p v N n W s n 8 A Z 0 I c U r 6 B 9 S g 6 d v k G l 6 0 M f V l c Z 9 4 h O M y b T S M n 1 M m Q H l x i 9 c S C C e P / L 7 p K 1 7 h p P t B l A p 8 m J V f H 7 g u n i S P t d l E 5 l y t R K y j A Q z J W + m V K / 9 H N n t c E s 9 T F D M d R i 4 T b 4 n 6 D f w / w b 7 v m 0 V / P j G 4 0 6 H H X M 6 P A G n Q c e c B i f g d N Q x p 6 M T c B p 2 w q k / C M 6 p B G W Y V g e C w / 8 l + A t Q S w E C L Q A U A A I A C A D Q c q F U 2 i O y U 6 Q A A A D 3 A A A A E g A A A A A A A A A A A A A A A A A A A A A A Q 2 9 u Z m l n L 1 B h Y 2 t h Z 2 U u e G 1 s U E s B A i 0 A F A A C A A g A 0 H K h V A / K 6 a u k A A A A 6 Q A A A B M A A A A A A A A A A A A A A A A A 8 A A A A F t D b 2 5 0 Z W 5 0 X 1 R 5 c G V z X S 5 4 b W x Q S w E C L Q A U A A I A C A D Q c q F U j A X z G y 8 B A A D C B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J A A A A A A A A J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Z W N 0 a W 1 h e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4 O j I z O j U 4 L j M 2 M j A 1 N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Y 3 R p b W F 4 M i 9 B d X R v U m V t b 3 Z l Z E N v b H V t b n M x L n t D b 2 x 1 b W 4 x L D B 9 J n F 1 b 3 Q 7 L C Z x d W 9 0 O 1 N l Y 3 R p b 2 4 x L 2 V 4 c G V j d G l t Y X g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Z W N 0 a W 1 h e D I v Q X V 0 b 1 J l b W 9 2 Z W R D b 2 x 1 b W 5 z M S 5 7 Q 2 9 s d W 1 u M S w w f S Z x d W 9 0 O y w m c X V v d D t T Z W N 0 a W 9 u M S 9 l e H B l Y 3 R p b W F 4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Y 3 R p b W F 4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Z W N 0 a W 1 h e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4 O j I 0 O j M 1 L j I 0 N D Y w M j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Y 3 R p b W F 4 M y 9 B d X R v U m V t b 3 Z l Z E N v b H V t b n M x L n t D b 2 x 1 b W 4 x L D B 9 J n F 1 b 3 Q 7 L C Z x d W 9 0 O 1 N l Y 3 R p b 2 4 x L 2 V 4 c G V j d G l t Y X g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Z W N 0 a W 1 h e D M v Q X V 0 b 1 J l b W 9 2 Z W R D b 2 x 1 b W 5 z M S 5 7 Q 2 9 s d W 1 u M S w w f S Z x d W 9 0 O y w m c X V v d D t T Z W N 0 a W 9 u M S 9 l e H B l Y 3 R p b W F 4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Y 3 R p b W F 4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M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Z W N 0 a W 1 h e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4 O j I 0 O j Q 3 L j Y z N D c z M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Y 3 R p b W F 4 N C 9 B d X R v U m V t b 3 Z l Z E N v b H V t b n M x L n t D b 2 x 1 b W 4 x L D B 9 J n F 1 b 3 Q 7 L C Z x d W 9 0 O 1 N l Y 3 R p b 2 4 x L 2 V 4 c G V j d G l t Y X g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Z W N 0 a W 1 h e D Q v Q X V 0 b 1 J l b W 9 2 Z W R D b 2 x 1 b W 5 z M S 5 7 Q 2 9 s d W 1 u M S w w f S Z x d W 9 0 O y w m c X V v d D t T Z W N 0 a W 9 u M S 9 l e H B l Y 3 R p b W F 4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Y 3 R p b W F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N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Z W N 0 a W 1 h e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4 O j I 0 O j U 5 L j c 1 O T g 4 O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Y 3 R p b W F 4 N S 9 B d X R v U m V t b 3 Z l Z E N v b H V t b n M x L n t D b 2 x 1 b W 4 x L D B 9 J n F 1 b 3 Q 7 L C Z x d W 9 0 O 1 N l Y 3 R p b 2 4 x L 2 V 4 c G V j d G l t Y X g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Z W N 0 a W 1 h e D U v Q X V 0 b 1 J l b W 9 2 Z W R D b 2 x 1 b W 5 z M S 5 7 Q 2 9 s d W 1 u M S w w f S Z x d W 9 0 O y w m c X V v d D t T Z W N 0 a W 9 u M S 9 l e H B l Y 3 R p b W F 4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Y 3 R p b W F 4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Y 3 R p b W F 4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I 6 M j I 6 M z E u O T k y M D M y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V j d G l t Y X g 2 L 0 F 1 d G 9 S Z W 1 v d m V k Q 2 9 s d W 1 u c z E u e 0 N v b H V t b j E s M H 0 m c X V v d D s s J n F 1 b 3 Q 7 U 2 V j d G l v b j E v Z X h w Z W N 0 a W 1 h e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H B l Y 3 R p b W F 4 N i 9 B d X R v U m V t b 3 Z l Z E N v b H V t b n M x L n t D b 2 x 1 b W 4 x L D B 9 J n F 1 b 3 Q 7 L C Z x d W 9 0 O 1 N l Y 3 R p b 2 4 x L 2 V 4 c G V j d G l t Y X g 2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V j d G l t Y X g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j d G l t Y X g 2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W s a Q n Z L 8 0 W J I u u C 0 d d O i Q A A A A A C A A A A A A A Q Z g A A A A E A A C A A A A D D + X 2 3 v e 8 S 9 M J n c g c z W D D C r T U Q T I L p 9 f 1 6 v t H V L + 7 k 3 Q A A A A A O g A A A A A I A A C A A A A C n 2 P g W H g n U i V b j K C A L f A w a k L H g C a 2 U K d g X u P b q S f / Q 2 F A A A A A s x f k t C W f L C Z V C y D X C x / M L Y f s n i t y 0 K d L P n K j v + 8 N 1 E K C u 8 V V X E w C C P D z p E T P C g 0 T 8 g 2 H + w G r q 9 6 j r y g J H M j T q B l b 5 l I h r M L j l Z / L X E i v O v k A A A A C x t Y X V 1 z I i C / G 4 n m g k A d u n Q 2 / J m X M 1 5 j 2 W 3 O x a N L K F j i g w d o 9 u L F O x l + l 8 o W q n N 5 S s 6 l 4 P x y y 3 V G D 5 Y 7 J E 5 q 6 T < / D a t a M a s h u p > 
</file>

<file path=customXml/itemProps1.xml><?xml version="1.0" encoding="utf-8"?>
<ds:datastoreItem xmlns:ds="http://schemas.openxmlformats.org/officeDocument/2006/customXml" ds:itemID="{C7DA4968-E33C-4BAA-BC66-51891C5BCC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expectimax6</vt:lpstr>
      <vt:lpstr>expectimax5</vt:lpstr>
      <vt:lpstr>expectimax4</vt:lpstr>
      <vt:lpstr>expectimax3</vt:lpstr>
      <vt:lpstr>expectimax2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2015-06-05T18:17:20Z</dcterms:created>
  <dcterms:modified xsi:type="dcterms:W3CDTF">2022-05-01T14:38:24Z</dcterms:modified>
</cp:coreProperties>
</file>