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QA Pairs" sheetId="2" r:id="rId5"/>
    <sheet state="visible" name="Bard" sheetId="3" r:id="rId6"/>
    <sheet state="visible" name="ChatGPT-3.5" sheetId="4" r:id="rId7"/>
    <sheet state="visible" name="ChatGPT-4.0" sheetId="5" r:id="rId8"/>
    <sheet state="visible" name="Graphs" sheetId="6" r:id="rId9"/>
    <sheet state="visible" name="Tables" sheetId="7" r:id="rId10"/>
    <sheet state="visible" name="Pictures" sheetId="8" r:id="rId11"/>
    <sheet state="hidden" name="Content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i told ChatGPT its previous answers were too short...</t>
      </text>
    </comment>
    <comment authorId="0" ref="D6">
      <text>
        <t xml:space="preserve">mentioned an incomplete "uu" meaning that it dropped a base and frame shifted most likely...</t>
      </text>
    </comment>
    <comment authorId="0" ref="B7">
      <text>
        <t xml:space="preserve">two deletions, 1 swap</t>
      </text>
    </comment>
    <comment authorId="0" ref="C7">
      <text>
        <t xml:space="preserve">1 deletion</t>
      </text>
    </comment>
    <comment authorId="0" ref="D7">
      <text>
        <t xml:space="preserve">1 deletion</t>
      </text>
    </comment>
    <comment authorId="0" ref="B8">
      <text>
        <t xml:space="preserve">one addition</t>
      </text>
    </comment>
    <comment authorId="0" ref="C8">
      <text>
        <t xml:space="preserve">one addition</t>
      </text>
    </comment>
    <comment authorId="0" ref="D8">
      <text>
        <t xml:space="preserve">one addition</t>
      </text>
    </comment>
    <comment authorId="0" ref="B9">
      <text>
        <t xml:space="preserve">one addition</t>
      </text>
    </comment>
    <comment authorId="0" ref="C9">
      <text>
        <t xml:space="preserve">one addition</t>
      </text>
    </comment>
    <comment authorId="0" ref="D9">
      <text>
        <t xml:space="preserve">one addition</t>
      </text>
    </comment>
    <comment authorId="0" ref="B10">
      <text>
        <t xml:space="preserve">some uppercase letters?</t>
      </text>
    </comment>
    <comment authorId="0" ref="D10">
      <text>
        <t xml:space="preserve">originally returned as all uppercase</t>
      </text>
    </comment>
    <comment authorId="0" ref="B11">
      <text>
        <t xml:space="preserve">interestingly... made some upper case... still one addition</t>
      </text>
    </comment>
    <comment authorId="0" ref="C11">
      <text>
        <t xml:space="preserve">one addition</t>
      </text>
    </comment>
    <comment authorId="0" ref="B20">
      <text>
        <t xml:space="preserve">SUPER LONG and asked to continue generated (wasn't even finished!)</t>
      </text>
    </comment>
    <comment authorId="0" ref="D20">
      <text>
        <t xml:space="preserve">prompt: give an exact answer</t>
      </text>
    </comment>
    <comment authorId="0" ref="B28">
      <text>
        <t xml:space="preserve">I asked for DNA codons, but still right </t>
      </text>
    </comment>
    <comment authorId="0" ref="B30">
      <text>
        <t xml:space="preserve">I asked for DNA codons, but still right </t>
      </text>
    </comment>
    <comment authorId="0" ref="B31">
      <text>
        <t xml:space="preserve">I asked for DNA codons, but still right</t>
      </text>
    </comment>
    <comment authorId="0" ref="B35">
      <text>
        <t xml:space="preserve">structure is super close!</t>
      </text>
    </comment>
    <comment authorId="0" ref="B42">
      <text>
        <t xml:space="preserve">structurally looks very close!!!</t>
      </text>
    </comment>
    <comment authorId="0" ref="C42">
      <text>
        <t xml:space="preserve">errors</t>
      </text>
    </comment>
    <comment authorId="0" ref="D42">
      <text>
        <t xml:space="preserve">errors</t>
      </text>
    </comment>
    <comment authorId="0" ref="B44">
      <text>
        <t xml:space="preserve">super close, but didn't finish</t>
      </text>
    </comment>
    <comment authorId="0" ref="D48">
      <text>
        <t xml:space="preserve">still wrong... the correct answer is a DERIVATIVE of folic acid— not a stereoisomer</t>
      </text>
    </comment>
    <comment authorId="0" ref="C50">
      <text>
        <t xml:space="preserve">same formula (C6H13NO2), but wrong structure</t>
      </text>
    </comment>
    <comment authorId="0" ref="C56">
      <text>
        <t xml:space="preserve">I told it about a warning I got and it resolved warning, but still wrong
WARNING: "Explicit valence for atom # 24 N, 4, is greater than permitted"</t>
      </text>
    </comment>
    <comment authorId="0" ref="B73">
      <text>
        <t xml:space="preserve">had to ask for specific number</t>
      </text>
    </comment>
    <comment authorId="0" ref="B74">
      <text>
        <t xml:space="preserve">had to ask for specific number</t>
      </text>
    </comment>
    <comment authorId="0" ref="B76">
      <text>
        <t xml:space="preserve">Changed prompt to this: "State the number of bonds in the chemical described by this InChI: "InChI=1S/C15H26O/c1-11-6-7-13-14(2,3)8-5-9-15(13,4)12(11)10-16/h6,12-13,16H,5,7-10H2,1-4H3"?"</t>
      </text>
    </comment>
    <comment authorId="0" ref="C79">
      <text>
        <t xml:space="preserve">often over counts:
"Carbon (C): 9 carbons x 4 bonds each = 36 bonds
Hydrogen (H): 13 hydrogens x 1 bond each = 13 bonds
Nitrogen (N): 3 nitrogens x 3 bonds each = 9 bonds
Oxygen (O): 4 oxygens x 2 bonds each = 8 bonds"</t>
      </text>
    </comment>
    <comment authorId="0" ref="B80">
      <text>
        <t xml:space="preserve">"C-C (x2): 4 single bonds, C=C (in the aromatic ring): 6 double bonds, C=O (x2): 2 double bonds"</t>
      </text>
    </comment>
    <comment authorId="0" ref="C80">
      <text>
        <t xml:space="preserve">"C-C (x3): 6 single bonds, C=C (in the aromatic ring): 6 double bonds, C=O (x2): 2 double bonds"</t>
      </text>
    </comment>
    <comment authorId="0" ref="D92">
      <text>
        <t xml:space="preserve">"carbons and nitrogens are wrong" --&gt; changed hydrogens</t>
      </text>
    </comment>
    <comment authorId="0" ref="B96">
      <text>
        <t xml:space="preserve">it specifically stated "C12H22O11" in its answer showing it memorized it:
"Its chemical formula is C12H22O11. "</t>
      </text>
    </comment>
    <comment authorId="0" ref="B104">
      <text>
        <t xml:space="preserve">restriction site questions are great examples of the guessing that ChatGPT does</t>
      </text>
    </comment>
    <comment authorId="0" ref="C117">
      <text>
        <t xml:space="preserve">"can you be more specific as to what the name of these techniques are generally called?"</t>
      </text>
    </comment>
  </commentList>
</comments>
</file>

<file path=xl/sharedStrings.xml><?xml version="1.0" encoding="utf-8"?>
<sst xmlns="http://schemas.openxmlformats.org/spreadsheetml/2006/main" count="1913" uniqueCount="788">
  <si>
    <t>Biology</t>
  </si>
  <si>
    <t>Chemistry</t>
  </si>
  <si>
    <t>Coding</t>
  </si>
  <si>
    <t>Total</t>
  </si>
  <si>
    <t>Topics</t>
  </si>
  <si>
    <t>Easy</t>
  </si>
  <si>
    <t>DNA &gt; protein</t>
  </si>
  <si>
    <t>Medium</t>
  </si>
  <si>
    <t>DNA &gt; RNA</t>
  </si>
  <si>
    <t>Hard</t>
  </si>
  <si>
    <t>DNA &gt; comp.</t>
  </si>
  <si>
    <t>DNA &gt; rev. comp.</t>
  </si>
  <si>
    <t>Codon &lt;&gt; AA</t>
  </si>
  <si>
    <t>chemical &lt;&gt; SMILES</t>
  </si>
  <si>
    <t>Models</t>
  </si>
  <si>
    <t>ChatGPT-3.5</t>
  </si>
  <si>
    <t>Bard</t>
  </si>
  <si>
    <t>chemical &lt;&gt; InChI</t>
  </si>
  <si>
    <t>SMILES &lt;&gt; InChI</t>
  </si>
  <si>
    <t>Hybridization</t>
  </si>
  <si>
    <t>Count Bonds</t>
  </si>
  <si>
    <t>4/4/4</t>
  </si>
  <si>
    <t>Count Atoms</t>
  </si>
  <si>
    <t>3/6/6</t>
  </si>
  <si>
    <t>Count Codons</t>
  </si>
  <si>
    <t>Retriction Sites</t>
  </si>
  <si>
    <t>Hairpins</t>
  </si>
  <si>
    <t>Construction</t>
  </si>
  <si>
    <t>OTHER</t>
  </si>
  <si>
    <t>Questions</t>
  </si>
  <si>
    <t>Correct Answers</t>
  </si>
  <si>
    <t>Topic</t>
  </si>
  <si>
    <t>Category</t>
  </si>
  <si>
    <t>Difficulty</t>
  </si>
  <si>
    <t>Subject</t>
  </si>
  <si>
    <t>Translate this DNA sequence into amino acids: 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</si>
  <si>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r>
      <rPr>
        <rFont val="Arial"/>
        <color rgb="FF000000"/>
        <sz val="8.0"/>
      </rPr>
      <t>MSYSK</t>
    </r>
    <r>
      <rPr>
        <rFont val="Arial"/>
        <color rgb="FF000000"/>
        <sz val="8.0"/>
      </rPr>
      <t>HGIV</t>
    </r>
    <r>
      <rPr>
        <rFont val="Arial"/>
        <color rgb="FF000000"/>
        <sz val="8.0"/>
      </rPr>
      <t>QEMKTK</t>
    </r>
    <r>
      <rPr>
        <rFont val="Arial"/>
        <color rgb="FF000000"/>
        <sz val="8.0"/>
      </rPr>
      <t>YHMEGSVNGHEFTIEGVGTGYPYEGKQMSELVIIKPAGKPLPFSFDILSSVFQYGNRCFTKYPADMPDYFKQAFPDGMSYERSFLFEDGAVATASWNIRLEGNCFIHKSIFHGVNFPADGPVMKKKTIDWDKSFEKMTVSKEVLRGDVTMFLMLEGGGSHRCQFHSTYKTEKPVTLPPNHVVEHQIVRTDLGQSAKGFTVKLEAHAAAHVNPLKVK-</t>
    </r>
  </si>
  <si>
    <t>DNA --&gt; protein</t>
  </si>
  <si>
    <t>HARD BIO</t>
  </si>
  <si>
    <t>application</t>
  </si>
  <si>
    <t>bio</t>
  </si>
  <si>
    <t>Translate this DNA sequence into amino acids: atggtcacactgcccccgaatcatgtcgtagaacatcaaattgtgaggaccgaccttggccaaagtgcaaaaggctttacagtcaagctggaagcacatgccgcggctcatgttaaccctttgaaggttaaataa</t>
  </si>
  <si>
    <r>
      <rPr>
        <rFont val="Arial"/>
        <color rgb="FF000000"/>
        <sz val="8.0"/>
      </rPr>
      <t>MVTLP</t>
    </r>
    <r>
      <rPr>
        <rFont val="Arial"/>
        <color rgb="FF000000"/>
        <sz val="8.0"/>
      </rPr>
      <t>PNHVVEHQIVRTDLGQSAKGFTV</t>
    </r>
    <r>
      <rPr>
        <rFont val="Arial"/>
        <color rgb="FF000000"/>
        <sz val="8.0"/>
      </rPr>
      <t>KLEAHAAAHVNPLKV</t>
    </r>
    <r>
      <rPr>
        <rFont val="Arial"/>
        <color rgb="FF000000"/>
        <sz val="8.0"/>
      </rPr>
      <t>K-</t>
    </r>
  </si>
  <si>
    <t>Translate this DNA sequence into amino acids:
atgtcttattcaaagcatggcatcgtacaagaaatgaagacgaaa</t>
  </si>
  <si>
    <r>
      <rPr>
        <rFont val="Arial"/>
        <color rgb="FF000000"/>
        <sz val="8.0"/>
      </rPr>
      <t>MSYSK</t>
    </r>
    <r>
      <rPr>
        <rFont val="Arial"/>
        <color rgb="FF000000"/>
        <sz val="8.0"/>
      </rPr>
      <t>HGIVQEMKTK</t>
    </r>
  </si>
  <si>
    <t>Translate this sequence into amino acids: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</si>
  <si>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MPADWVNPIMWRMWPEWDTSHSLNGTWCLVVLHGMAACIQDGWAEGVHPGIHHSGQVQTDQPFYQDAIWSMTIMTNIPEQLSNCQSYFVRPCCTRNQPMYKYFIHRSGFPVPGFQLWPCQLEGFLVRMMLDDHVDKKCHWEQQCTQPSNKKSAYYIFTIIEMTMW-</t>
  </si>
  <si>
    <t>Translate this sequence into amino acids:
agcaacaaaaaaagcgcgtattatatttttaccattattgaaatgaccatgtggtaa</t>
  </si>
  <si>
    <t>SNKKSAYYIFTIIEMTMW-</t>
  </si>
  <si>
    <t>Translate this DNA sequence into RNA: 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</si>
  <si>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gauggacccguaaugaaaaagaagaccauugacugggauaaguccuucgaaaaaaugacugugucuaaagaggugcuaagaggugacgugacuauguuucuuaugcucgaaggaggugguucucacagaugccaauuucacuccacuuacaaaacagagaagccggucacacugcccccgaaucaugucguagaacaucaaauugugaggaccgaccuuggccaaagugcaaaaggcuuuacagucaagcuggaagcacaugccgcggcucauguuaacccuuugaagguuaaauaa</t>
  </si>
  <si>
    <t>DNA --&gt; RNA</t>
  </si>
  <si>
    <t>Translate this DNA sequence into RNA: atggtcacactgcccccgaatcatgtcgtagaacatcaaattgtgaggaccgaccttggccaaagtgcaaaaggctttacagtcaagctggaagcacatgccgcggctcatgttaaccctttgaaggttaaataa</t>
  </si>
  <si>
    <t>auggucacacugcccccgaaucaugucguagaacaucaaauugugaggaccgaccuuggccaaagugcaaaaggcuuuacagucaagcuggaagcacaugccgcggcucauguuaacccuuugaagguuaaauaa</t>
  </si>
  <si>
    <t>Translate this DNA sequence into RNA:
atgtcttattcaaagcatggcatcgtacaagaaatgaagacgaaa</t>
  </si>
  <si>
    <t>augucuuauucaaagcauggcaucguacaagaaaugaagacgaaa</t>
  </si>
  <si>
    <t>Translate this DNA sequence into RNA: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</si>
  <si>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augccggcggauugggugaacccgauuauguggcgcauguggccggaaugggauaccagccauagccugaacggcaccuggugccugguggugcugcauggcauggcggcgugcauucaggauggcugggcggaaggcgugcauccgggcauucaucauagcggccaggugcagaccgaucagccguuuuaucaggaugcgauuuggagcaugaccauuaugaccaacauuccggaacagcugagcaacugccagagcuauuuugugcgcccgugcugcacccgcaaccagccgauguauaaauauuuuauucaucgcagcggcuuuccggugccgggcuuucagcuguggccgugccagcuggaaggcuuucuggugcgcaugaugcuggaugaucauguggauaaaaaaugccauugggaacagcagugcacccagccgagcaacaaaaaaagcgcguauuauauuuuuaccauuauugaaaugaccaugugguaa</t>
  </si>
  <si>
    <t>Translate this DNA sequence into RNA:
agcaacaaaaaaagcgcgtattatatttttaccattattgaaatgaccatgtggtaa</t>
  </si>
  <si>
    <t>agcaacaaaaaaagcgcguauuauauuuuuaccauuauugaaaugaccaugugguaa</t>
  </si>
  <si>
    <t>Find the complementary DNA to this sequence: 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</si>
  <si>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t>tacagaataagtttcgtaccgtagcatgttctttacttctgctttatggtataccttccgtcacagttaccggtacttaaatgctagcttccacatccttgacccatgggaatgcttccctttgtctacaggcttaatcactagtagttcggacgcccttttggggaaggtaagaggaaactgtatgacagtagtcagaaagttatacctttggcaacgaagtgtttcatgggccgtctgtacggactgataaagttcgttcgtaagggtctaccttacagtatactttccagtaaagataaactcctacctcgtcaacgatgtcggtcgaccttgtaagctgagcttcctttaacgaagtaggtgtttaggtagaaagtaccgcatttgaaagggcgactacctgggcattactttttcttctggtaactgaccctattcaggaagcttttttactgacacagatttctccacgattctccactgcactgatacaaagaatacgagcttcctccaccaagagtgtctacggttaaagtgaggtgaatgttttgtctcttcggccagtgtgacgggggcttagtacagcatcttgtagtttaacactcctggctggaaccggtttcacgttttccgaaatgtcagttcgaccttcgtgtacggcgccgagtacaattgggaaacttccaatttatt</t>
  </si>
  <si>
    <t>Complement DNA</t>
  </si>
  <si>
    <t>Find the complementary DNA to this sequence: atggtcacactgcccccgaatcatgtcgtagaacatcaaattgtgaggaccgaccttggccaaagtgcaaaaggctttacagtcaagctggaagcacatgccgcggctcatgttaaccctttgaaggttaaataa</t>
  </si>
  <si>
    <t>taccagtgtgacgggggcttagtacagcatcttgtagtttaacactcctggctggaaccggtttcacgttttccgaaatgtcagttcgaccttcgtgtacggcgccgagtacaattgggaaacttccaatttatt</t>
  </si>
  <si>
    <t>Find the complementary DNA to this sequence:
atgtcttattcaaagcatggcatcgtacaagaaatgaagacgaaa</t>
  </si>
  <si>
    <t>tacagaataagtttcgtaccgtagcatgttctttacttctgcttt</t>
  </si>
  <si>
    <t>Find the complementary DNA to this sequence: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</si>
  <si>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tacggccgcctaacccacttgggctaatacaccgcgtacaccggccttaccctatggtcggtatcggacttgccgtggaccacggaccaccacgacgtaccgtaccgccgcacgtaagtcctaccgacccgccttccgcacgtaggcccgtaagtagtatcgccggtccacgtctggctagtcggcaaaatagtcctacgctaaacctcgtactggtaatactggttgtaaggccttgtcgactcgttgacggtctcgataaaacacgcgggcacgacgtgggcgttggtcggctacatatttataaaataagtagcgtcgccgaaaggccacggcccgaaagtcgacaccggcacggtcgaccttccgaaagaccacgcgtactacgacctactagtacacctattttttacggtaacccttgtcgtcacgtgggtcggctcgttgtttttttcgcgcataatataaaaatggtaataactttactggtacaccatt</t>
  </si>
  <si>
    <t>Find the complementary DNA to this sequence:
agcaacaaaaaaagcgcgtattatatttttaccattattgaaatgaccatgtggtaa</t>
  </si>
  <si>
    <t>tcgttgtttttttcgcgcataatataaaaatggtaataactttactggtacaccatt</t>
  </si>
  <si>
    <t xml:space="preserve">Reverse Complement this sequence:
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
</t>
  </si>
  <si>
    <r>
      <rPr>
        <rFont val="Arial"/>
        <color rgb="FF000000"/>
        <sz val="8.0"/>
      </rPr>
      <t>ttatttaaccttcaaaggg</t>
    </r>
    <r>
      <rPr>
        <rFont val="Arial"/>
        <color rgb="FF000000"/>
        <sz val="8.0"/>
      </rPr>
      <t>ttaacatgagccgcggcatgtgcttccagcttgactgtaaagccttttgcactttggccaaggtcggtcctcacaatttgatgttctacgacatgattcgggggcagtgtgaccggcttctctgttttgtaagtggagtgaaattggcatctgtgagaaccacctccttcgagcataagaaacatagtcacgtcacctcttagcacctctttagacacagtcattttttcgaaggacttatcccagtcaatggtcttctttttcattacgggtccatcagcgggaaagtttacgccatgaaagatggatttgtggatgaagcaatttccttcgagtcgaatgttccagctggctgtagcaactgctccatcctcaaatagaaatgacctttcatatgacattccatctgggaatgcttgcttgaaatagtcaggcatgtctgccgggtactttgtgaagcaacggtttccatattgaaagactgatgacagtatgtcaaaggagaatggaaggggttttcccgcaggcttgatgatcactaattcggacatctgtttcccttcgtaagggtacccagttcctacaccttcgatcgtaaattcatggccattgacactgccttccatatggtatttcgtcttc</t>
    </r>
    <r>
      <rPr>
        <rFont val="Arial"/>
        <color rgb="FF000000"/>
        <sz val="8.0"/>
      </rPr>
      <t>atttcttgtacgatgccatgctttgaataagacat</t>
    </r>
  </si>
  <si>
    <t>DNA --&gt; rev. comp. DNA</t>
  </si>
  <si>
    <t xml:space="preserve">Reverse Complement this sequence:
cagtgtcaatggccatgaatttacgatcgaaggtgtaggaactgggtacccttacgaagggaaacagatgtccgaattagtgatcatcaagcctgcgggaaaaccccttccattctcctttgacatactgtcat
</t>
  </si>
  <si>
    <r>
      <rPr>
        <rFont val="Arial"/>
        <color rgb="FF000000"/>
        <sz val="8.0"/>
      </rPr>
      <t>atg</t>
    </r>
    <r>
      <rPr>
        <rFont val="Arial"/>
        <color rgb="FF000000"/>
        <sz val="8.0"/>
      </rPr>
      <t>acagtatgtcaaaggagaatggaaggggttttcccgcaggcttgatgatcactaattcggacatctgtttcccttcgtaagggtacccagttcctacaccttcgatcgtaaattcatggccattgacactg</t>
    </r>
  </si>
  <si>
    <t>Reverse Complement this sequence:
atgtcttattcaaagcatggcatcgtacaagaaatccctttgaaggttaaataa</t>
  </si>
  <si>
    <r>
      <rPr>
        <rFont val="Arial"/>
        <color rgb="FF000000"/>
        <sz val="8.0"/>
      </rPr>
      <t>ttatttaaccttcaaa</t>
    </r>
    <r>
      <rPr>
        <rFont val="Arial"/>
        <color rgb="FF000000"/>
        <sz val="8.0"/>
      </rPr>
      <t>gggattt</t>
    </r>
    <r>
      <rPr>
        <rFont val="Arial"/>
        <color rgb="FF000000"/>
        <sz val="8.0"/>
      </rPr>
      <t>cttgtacgatgccatgctttgaataagac</t>
    </r>
    <r>
      <rPr>
        <rFont val="Arial"/>
        <color rgb="FF000000"/>
        <sz val="8.0"/>
      </rPr>
      <t>at</t>
    </r>
  </si>
  <si>
    <t>Reverse Complement this sequence: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</si>
  <si>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ttaccacatggtcatttcaataatggtaaaaatataatacgcgctttttttgttgctcggctgggtgcactgctgttcccaatggcattttttatccacatgatcatccagcatcatgcgcaccagaaagccttccagctggcacggccacagctgaaagcccggcaccggaaagccgctgcgatgaataaaatatttatacatcggctggttgcgggtgcagcacgggcgcacaaaatagctctggcagttgctcagctgttccggaatgttggtcataatggtcatgctccaaatcgcatcctgataaaacggctgatcggtctgcacctggccgctatgatgaatgcccggatgcacgccttccgcccagccatcctgaatgcacgccgccatgccatgcagcaccaccaggcaccaggtgccgttcaggctatggctggtatcccattccggccacatgcgccacataatcgggttcacccaatccgccggcat</t>
  </si>
  <si>
    <t>Reverse Complement this sequence:
AGATCAG</t>
  </si>
  <si>
    <t>CTGATCT</t>
  </si>
  <si>
    <t>What is the translation of the codon ATG?</t>
  </si>
  <si>
    <t>methionine</t>
  </si>
  <si>
    <t>codon --&gt; AA</t>
  </si>
  <si>
    <t>EASY BIO</t>
  </si>
  <si>
    <t>look-up</t>
  </si>
  <si>
    <t>What is the translation of the codon TTG?</t>
  </si>
  <si>
    <t>leucine</t>
  </si>
  <si>
    <t>What is the translation of the codon TGG?</t>
  </si>
  <si>
    <t>tryptophan</t>
  </si>
  <si>
    <t>What is the translation of the codon TGA?</t>
  </si>
  <si>
    <t>stop codon</t>
  </si>
  <si>
    <t>What is the translation of the codon CAC?</t>
  </si>
  <si>
    <t>histidine</t>
  </si>
  <si>
    <t>List the DNA codons that form leucine.</t>
  </si>
  <si>
    <t>TTA, TTG, CTA, CTG, CTT, CTC</t>
  </si>
  <si>
    <t>AA --&gt; codon(s)</t>
  </si>
  <si>
    <t>List the DNA codons that form aspartic acid.</t>
  </si>
  <si>
    <t>GAT, GAC</t>
  </si>
  <si>
    <t>List the DNA codons that form isoleucine.</t>
  </si>
  <si>
    <t>ATA, ATC, ATT</t>
  </si>
  <si>
    <t>List the DNA codons that form asparagine.</t>
  </si>
  <si>
    <t>AAC, AAT</t>
  </si>
  <si>
    <t>List the DNA codons that form phenylalanine.</t>
  </si>
  <si>
    <t>TTT, TTC</t>
  </si>
  <si>
    <t>What is the SMILES form of acetaminophen?</t>
  </si>
  <si>
    <t>CC(=O)Nc1ccc(O)cc1</t>
  </si>
  <si>
    <t>chemical --&gt; SMILES</t>
  </si>
  <si>
    <t>HARD CODE</t>
  </si>
  <si>
    <t>comp</t>
  </si>
  <si>
    <t>What is the SMIILES for asorbic acid?</t>
  </si>
  <si>
    <t>O=C1O[C@H]([C@@H](O)CO)C(O)=C1O</t>
  </si>
  <si>
    <t>What is the SMILES for acetaldehyde?</t>
  </si>
  <si>
    <t>CC=O</t>
  </si>
  <si>
    <t>What is the SMILES for l-fructose?</t>
  </si>
  <si>
    <t>OCC1OC(O)(CO)C(O)C1O</t>
  </si>
  <si>
    <t>What is the SMILES for guanidine?</t>
  </si>
  <si>
    <t>N=C(N)N</t>
  </si>
  <si>
    <t xml:space="preserve">What is the chemical that is represented by this SMILES: "O=P([O-])([O-])[O-]"?
</t>
  </si>
  <si>
    <t>phosphate</t>
  </si>
  <si>
    <t>SMILES --&gt; chemical</t>
  </si>
  <si>
    <t xml:space="preserve">What is the chemical that is represented by this SMILES: "O=C(O)CC(=O)C(=O)O"?
</t>
  </si>
  <si>
    <t>oxaloacetate</t>
  </si>
  <si>
    <t>What is the chemical that is represented by this SMILES: "N=C(O)C1=CN([C@@H]2O[C@H](COP(=O)(O)OP(=O)(O)OC[C@H]3O[C@@H](n4cnc5c(N)ncnc54)[C@H](OP(=O)(O)O)[C@@H]3O)[C@@H](O)[C@H]2O)C=CC1"?</t>
  </si>
  <si>
    <t>nadph</t>
  </si>
  <si>
    <t>What is the chemical that is represented by this SMILES: "CCC(C)CO"?</t>
  </si>
  <si>
    <t>2-methylbutanol</t>
  </si>
  <si>
    <t>What is the chemical that is represented by this SMILES: "CSCC[C@H](N)C(=O)O"?</t>
  </si>
  <si>
    <t>l-methionine</t>
  </si>
  <si>
    <t>What is the InChI form of lalanine?</t>
  </si>
  <si>
    <t>InChI=1S/C3H7NO2/c1-2(4)3(5)6/h2H,4H2,1H3,(H,5,6)/t2-/m0/s1</t>
  </si>
  <si>
    <t>chemical --&gt; InChI</t>
  </si>
  <si>
    <t>What is the InChI for biotin?</t>
  </si>
  <si>
    <t>InChI=1S/C10H16N2O3S/c13-8(14)4-2-1-3-7-9-6(5-16-7)11-10(15)12-9/h6-7,9H,1-5H2,(H,13,14)(H2,11,12,15)</t>
  </si>
  <si>
    <t>What is the InChI for phosphate?</t>
  </si>
  <si>
    <t>InChI=1S/H3O4P/c1-5(2,3)4/h(H3,1,2,3,4)/p-3</t>
  </si>
  <si>
    <t>What is the InChI for palmatine?</t>
  </si>
  <si>
    <t>InChI=1S/C21H22NO4/c1-23-18-6-5-13-9-17-15-11-20(25-3)19(24-2)10-14(15)7-8-22(17)12-16(13)21(18)26-4/h5-6,9-12H,7-8H2,1-4H3/q+1</t>
  </si>
  <si>
    <t>What is the InChI for glutamic acid?</t>
  </si>
  <si>
    <t>InChI=1S/C6H11NO4/c1-7-4(6(10)11)2-3-5(8)9/h4,7H,2-3H2,1H3,(H,8,9)(H,10,11)/t4-/m0/s1</t>
  </si>
  <si>
    <t>What is the chemical that is represented by this InChI: "InChI=1S/C6H12O6/c7-1-2-3(8)4(9)5(10)6(11)12-2/h2-11H,1H2/t2-,3-,4+,5-,6?/m1/s1"?</t>
  </si>
  <si>
    <t>glucose</t>
  </si>
  <si>
    <t>InChI --&gt; chemical</t>
  </si>
  <si>
    <t>What is the chemical that is represented by this InChI: "InChI=1S/C19H23N7O6/c20-19-25-15-14(17(30)26-19)23-11(8-22-15)7-21-10-3-1-9(2-4-10)16(29)24-12(18(31)32)5-6-13(27)28/h1-4,11-12,21,23H,5-8H2,(H,24,29)(H,27,28)(H,31,32)(H4,20,22,25,26,30)/t11?,12-/m0/s1"?</t>
  </si>
  <si>
    <t>tetrahydrofolic acid</t>
  </si>
  <si>
    <t>What is the chemical that is represented by this InChI: "InChI=1S/C4H9NO3/c1-2(6)3(5)4(7)8/h2-3,6H,5H2,1H3,(H,7,8)/t2?,3-/m0/s1"?</t>
  </si>
  <si>
    <t>threonine</t>
  </si>
  <si>
    <t>What is the chemical that is represented by this InChI: "InChI=1S/C6H13NO2/c1-6(2,3)4(7)5(8)9/h4H,7H2,1-3H3,(H,8,9)/t4-/m1/s1"?</t>
  </si>
  <si>
    <t>valine</t>
  </si>
  <si>
    <t>What is the chemical that is represented by this InChI: "InChI=1S/C17H24O10/c1-3-8-9(4-5-18)10(15(23)24-2)7-25-16(8)27-17-14(22)13(21)12(20)11(6-19)26-17/h3,5,7-9,11-14,16-17,19-22H,1,4,6H2,2H3/t8-,9+,11-,12-,13+,14-,16+,17+/m1/s1"?</t>
  </si>
  <si>
    <t>secologanin</t>
  </si>
  <si>
    <t>Turn this InChI into a SMILES format: "InChI=1S/C4H8N2O3/c5-2(4(8)9)1-3(6)7/h2H,1,5H2,(H2,6,7)(H,8,9)/t2-/m0/s1".</t>
  </si>
  <si>
    <t>O=C(N)C[C@H](N)C(=O)O</t>
  </si>
  <si>
    <t>InChI --&gt; SMILES</t>
  </si>
  <si>
    <t>Turn this InChI into a SMILES format: "InChI=1S/C6H8O6/c7-1-2(8)5-3(9)4(10)6(11)12-5/h2,5,7-10H,1H2/t2-,5+/m0/s1".</t>
  </si>
  <si>
    <t>Turn this InChI into a SMILES format:
"InChI=1S/C6H12O6/c7-1-3-4(9)5(10)6(11,2-8)12-3/h3-5,7-11H,1-2H2".</t>
  </si>
  <si>
    <t>Turn this InChI into a SMILES format: "InChI=1S/C5H10O5/c1-4(7)5(8,9)3(6)2-10-4/h3,6-9H,2H2,1H3/t3-,4-/m0/s1".</t>
  </si>
  <si>
    <t>C[C@]1(O)OC[C@H](O)C1(O)O</t>
  </si>
  <si>
    <t>Turn this InChI into a SMILES format: "InChI=1S/C18H36N4O11/c19-4-1-5(20)16(33-18-13(28)8(21)10(25)6(2-23)31-18)14(29)15(4)32-17-9(22)12(27)11(26)7(3-24)30-17/h4-18,23-29H,1-3,19-22H2/t4-,5+,6+,7+,8-,9+,10+,11+,12+,13+,14-,15+,16-,17+,18+/m0/s1".</t>
  </si>
  <si>
    <t>N[C@@H]1[C@@H](O)[C@@H](O[C@@H]2[C@@H](O)[C@H](O[C@H]3O[C@H](CO)[C@@H](O)[C@H](O)[C@H]3N)[C@@H](N)C[C@H]2N)O[C@H](CO)[C@H]1O</t>
  </si>
  <si>
    <t>Turn this SMILES into a InChI format:
"CC(C)[C@H](C)/C=C/[C@@H](C)C1CCC2C3CC=C4C[C@@H](O)CC[C@]4(C)C3CC[C@@]21C".</t>
  </si>
  <si>
    <t>InChI=1S/C28H46O/c1-18(2)19(3)7-8-20(4)24-11-12-25-23-10-9-21-17-22(29)13-15-27(21,5)26(23)14-16-28(24,25)6/h7-9,18-20,22-26,29H,10-17H2,1-6H3/b8-7+/t19-,20-,22+,23?,24?,25?,26?,27+,28-/m1/s1</t>
  </si>
  <si>
    <t>SMILES --&gt; InChI</t>
  </si>
  <si>
    <t>Turn this SMILES into a InChI format:
"O=C(O)CC(=O)C(=O)O".</t>
  </si>
  <si>
    <t>InChI=1S/C4H4O5/c5-2(4(8)9)1-3(6)7/h1H2,(H,6,7)(H,8,9)</t>
  </si>
  <si>
    <t>Turn this SMILES into a InChI format: "CN1Cc2c(ccc3c2OCO3)-c2ccc3cc4c(cc3c21)OCO4".</t>
  </si>
  <si>
    <t>InChI=1S/C20H15NO4/c1-21-8-15-12(4-5-16-20(15)25-10-22-16)13-3-2-11-6-17-18(24-9-23-17)7-14(11)19(13)21/h2-7H,8-10H2,1H3</t>
  </si>
  <si>
    <t>Turn this SMILES into a InChI format: "O=C(O)c1ccccc1".</t>
  </si>
  <si>
    <t>InChI=1S/C7H6O2/c8-7(9)6-4-2-1-3-5-6/h1-5H,(H,8,9)</t>
  </si>
  <si>
    <t>Turn this SMILES into a InChI format: "COc1cc(/C=C/C=O)ccc1O".</t>
  </si>
  <si>
    <t>InChI=1S/C10H10O3/c1-13-10-7-8(3-2-6-11)4-5-9(10)12/h2-7,12H,1H3/b3-2+</t>
  </si>
  <si>
    <t>What is the hybridization of the chiral carbon in SMILES [C@]C(O)CON?</t>
  </si>
  <si>
    <t>sp3</t>
  </si>
  <si>
    <t>SMILES hybridization</t>
  </si>
  <si>
    <t>HARD CHEM</t>
  </si>
  <si>
    <t>chem</t>
  </si>
  <si>
    <t>What is the hybridization of the 3 oxygens in this SMILES: "CCC(=O)C(=O)O".</t>
  </si>
  <si>
    <t>sp2, sp2, sp2</t>
  </si>
  <si>
    <t>What is the hybridization of the 2 nitrogens in this SMILES: "O=C(N)C[C@H](N)C(=O)O".</t>
  </si>
  <si>
    <t>sp2, sp3</t>
  </si>
  <si>
    <t>What is the hybridization of the sulfur in this SMILES: "CSCC[C@H](N)C(=O)O".</t>
  </si>
  <si>
    <t>What is the hybridization of the nitrogen in this SMILES: "[NH4+]".</t>
  </si>
  <si>
    <t>What is the hybridization of the double bonded oxygen in this InChI: "InChI=1S/C3H7NO2S/c4-2(1-7)3(5)6/h2,7H,1,4H2,(H,5,6)/t2-/m0/s1".</t>
  </si>
  <si>
    <t>sp2</t>
  </si>
  <si>
    <t>InChI hybridization</t>
  </si>
  <si>
    <t>What is the hybridization of the sulfur in this InChI: "InChI=1S/C3H7NO2S/c4-2(1-7)3(5)6/h2,7H,1,4H2,(H,5,6)/t2-/m0/s1".</t>
  </si>
  <si>
    <t>What is the hybridization of the nitrogens in this InChI: "InChI=1S/C10H16N2O3S/c13-8(14)4-2-1-3-7-9-6(5-16-7)11-10(15)12-9/h6-7,9H,1-5H2,(H,13,14)(H2,11,12,15)".</t>
  </si>
  <si>
    <t>sp2, sp2</t>
  </si>
  <si>
    <t>What is the hybridization of the phosphorus in this InChI:
InChI=1S/C15H22N5O7P/c1-8(2)3-4-16-13-10-14(18-6-17-13)20(7-19-10)15-12(22)11(21)9(27-15)5-26-28(23,24)25/h3,6-7,9,11-12,15,21-22H,4-5H2,1-2H3,(H,16,17,18)(H2,23,24,25)</t>
  </si>
  <si>
    <t>What is the hybridization of the oxygens in this InChI: "InChI=1S/C7H16N4O2/c8-5(6(12)13)3-1-2-4-11-7(9)10/h5H,1-4,8H2,(H,12,13)(H4,9,10,11)/t5-/m0/s1"?</t>
  </si>
  <si>
    <t>How many bonds are there in campesterol?</t>
  </si>
  <si>
    <t>32 bonds</t>
  </si>
  <si>
    <t>count bonds (chemical)</t>
  </si>
  <si>
    <t>How many bonds are there in pyridoxal phosphate?</t>
  </si>
  <si>
    <t>16 bonds</t>
  </si>
  <si>
    <t>How many bonds are there in cytidine?</t>
  </si>
  <si>
    <t>18 bonds</t>
  </si>
  <si>
    <t>How many bonds are there in Saccharic acid?</t>
  </si>
  <si>
    <t>13 bonds</t>
  </si>
  <si>
    <t>How many bonds are there is this InChI: "InChI=1S/C15H26O/c1-11-6-7-13-14(2,3)8-5-9-15(13,4)12(11)10-16/h6,12-13,16H,5,7-10H2,1-4H3"?</t>
  </si>
  <si>
    <t>17 bonds</t>
  </si>
  <si>
    <t>count bonds (InChI)</t>
  </si>
  <si>
    <t>How many bonds are there in this InChI: "InChI=1S/C30H50O/c1-20(2)9-8-10-21(3)22-13-15-28(7)24-12-11-23-26(4,5)25(31)14-16-29(23)19-30(24,29)18-17-27(22,28)6/h9,21-25,31H,8,10-19H2,1-7H3/t21-,22?,23+,24?,25+,27-,28+,29+,30-/m1/s1"?</t>
  </si>
  <si>
    <t>35 bonds</t>
  </si>
  <si>
    <t>How many bonds are there in this InChI:
InChI=1S/C7H6O7/c8-4(7(13)14)1-3(6(11)12)2-5(9)10/h2H,1H2,(H,9,10)(H,11,12)(H,13,14)</t>
  </si>
  <si>
    <t>How many bonds are there in this InChI:
InChI=1S/C9H13N3O4/c10-7-1-2-12(9(15)11-7)8-3-5(14)6(4-13)16-8/h1-2,5-6,8,13-14H,3-4H2,(H2,10,11,15)/t5-,6+,8+/m0/s1</t>
  </si>
  <si>
    <t>How many bonds are there in this SMILES:
CC1=CC(=O)c2c(O)cccc2C1=O</t>
  </si>
  <si>
    <t>15 bonds</t>
  </si>
  <si>
    <t>count bonds (SMILES)</t>
  </si>
  <si>
    <t>How many bonds are there in this SMILES:
N[C@@H](CSC[C@H](N)C(=O)O)C(=O)O</t>
  </si>
  <si>
    <t>12 bonds</t>
  </si>
  <si>
    <t>How many bonds are there in this SMILES:
CC(C)[C@@H](C)CC[C@@H](C)C1CCC2[C@@H]3CC=C4C[C@@H](O)CC[C@]4(C)[C@H]3CC[C@]12C</t>
  </si>
  <si>
    <t>How many bonds are there in this SMILES:
O=C1/C(=C/c2ccc(O[C@@H]3O[C@H](CO)[C@@H](O)[C@H](O)[C@H]3O)cc2)Oc2cc(O)ccc21</t>
  </si>
  <si>
    <t>33 bonds</t>
  </si>
  <si>
    <t>Count the atoms in the chemical described by this InChI: "InChI=1S/C8H7NO4S/c10-14(11,12)13-8-5-9-7-4-2-1-3-6(7)8/h1-5,9H,(H,10,11,12)".</t>
  </si>
  <si>
    <t>8 carbons, 7 hydrogens, 1 nitrogen, 4 oxygen, 1 sulfur</t>
  </si>
  <si>
    <t>count ALL atoms (InChI)</t>
  </si>
  <si>
    <t>MED CHEM</t>
  </si>
  <si>
    <t>context-given</t>
  </si>
  <si>
    <t>Count the atoms in the chemical described by this InChI: "InChI=1S/C5H11NO3S/c1-10(9)3-2-4(6)5(7)8/h4H,2-3,6H2,1H3,(H,7,8)/t4-,10?/m0/s1".</t>
  </si>
  <si>
    <t>5 carbons, 11 hydrogens, 1 nitrogen, 3 oxygens, 1 sulfur</t>
  </si>
  <si>
    <t>Count the atoms in the chemical described by this InChI: "InChI=1S/C39H71O10P/c40-33-29-25-21-17-13-9-5-1-3-7-11-15-19-23-27-31-38(42)47-35-37(36-48-50(44,45)46)49-39(43)32-28-24-20-16-12-8-4-2-6-10-14-18-22-26-30-34-41/h1-4,10,14,37,40-41H,5-9,11-13,15-36H2,(H2,44,45,46)/t37-/m1/s1".</t>
  </si>
  <si>
    <t>39 carbons, 71 hydrogens, 10 oxygens, 1 phosphorus</t>
  </si>
  <si>
    <t>How many hydrogens are in this SMILES: 
"COc1cc(/C=C/C(O)=NCCc2ccc(O)cc2)ccc1O".</t>
  </si>
  <si>
    <t>19 hydrogens</t>
  </si>
  <si>
    <t>count hydrogens (SMILES)</t>
  </si>
  <si>
    <t>How many hydrogens are in this SMILES:
"OCCc1c[nH]c2ccccc12".</t>
  </si>
  <si>
    <t>11 hydrogens</t>
  </si>
  <si>
    <t>How many hydrogens are in this SMILES:
"C=C1[C@@H]2CC[C@]3(C2)[C@H](C)CC[C@@H]3C1(C)C".</t>
  </si>
  <si>
    <t>24 hydrogens</t>
  </si>
  <si>
    <t>Count the atoms in the chemical described by this SMILES: "CC(C)=CCC/C(C)=C/CC/C(C)=C/CC/C(C)=C/COP(=O)(O)OP(=O)(O)O".</t>
  </si>
  <si>
    <t>20 carbons, 36 hydrogens, 7 oxygens, 2 phosphorus</t>
  </si>
  <si>
    <t>count ALL atoms (SMILES)</t>
  </si>
  <si>
    <t>Count the atoms in the chemical described by this SMILES: "CC1=C[C@H]2C(=C(C)CC[C@@H]2C(C)C)C(O)C1".</t>
  </si>
  <si>
    <t>15 carbons, 24 hydrogens, 1 oxygen</t>
  </si>
  <si>
    <t>Count the atoms in the chemical described by this SMILES: "Cn1cnc2c1c(O)nc(=O)n2C".</t>
  </si>
  <si>
    <t>7 carbons, 8 hydrogens, 4 nitrogens, 2 oxygens</t>
  </si>
  <si>
    <t>How many nitrogens does riboflavine have?</t>
  </si>
  <si>
    <t>4 nitrogens</t>
  </si>
  <si>
    <t>count atoms (chemical)</t>
  </si>
  <si>
    <t>hard look-up</t>
  </si>
  <si>
    <t>How many hydrogens does episterone have?</t>
  </si>
  <si>
    <t>44 hydrogens</t>
  </si>
  <si>
    <t>How many carbons does Prunetin have?</t>
  </si>
  <si>
    <t>16 carbons</t>
  </si>
  <si>
    <t>Count the atoms that make up sucrose.</t>
  </si>
  <si>
    <t>12 carbons, 22 hydrogens, 11 oxygens</t>
  </si>
  <si>
    <t>count ALL atoms (chemical)</t>
  </si>
  <si>
    <t>Count the atoms that make up carbamoyl phosphate.</t>
  </si>
  <si>
    <t>1 carbon, 4 hydrogens, 1 nitrogen, 5 oxygens, 1 phosphorus</t>
  </si>
  <si>
    <t>Count the atoms that make up ubiquinone.</t>
  </si>
  <si>
    <t>59 carbons, 90 hydrogens, 4 oxygens</t>
  </si>
  <si>
    <t>How many codons does Glycine have?</t>
  </si>
  <si>
    <t>4 codons</t>
  </si>
  <si>
    <t>count codons</t>
  </si>
  <si>
    <t>How many stop codons are there?</t>
  </si>
  <si>
    <t>3 codons</t>
  </si>
  <si>
    <t>How many codons does Tryptophan have?</t>
  </si>
  <si>
    <t>1 codon</t>
  </si>
  <si>
    <t>How many start codons are there?</t>
  </si>
  <si>
    <t>How many glutamine codons are there?</t>
  </si>
  <si>
    <t>2 codons</t>
  </si>
  <si>
    <t>Where does cleavage occur on the HindIII restriction site?</t>
  </si>
  <si>
    <t>5' - A|AGCTT - 3', 3' - TTCGA|A - 5'</t>
  </si>
  <si>
    <t>restriction site cleavage</t>
  </si>
  <si>
    <t>MED BIO</t>
  </si>
  <si>
    <t>Where does cleavage occur on the EcoR1 restriction site?</t>
  </si>
  <si>
    <t>5' - G|AATTC - 3', 3' - CTTAA|G - 5'</t>
  </si>
  <si>
    <t>Where does cleavage occur on the PstI restriction site?</t>
  </si>
  <si>
    <t>5' - CTGCA|G - 3', 3' - G|ACGTC - 5'</t>
  </si>
  <si>
    <t>Where does cleavage occur on the EcoRV restriction site?</t>
  </si>
  <si>
    <t>5' - GAT|ATC - 3', 3' - CTA|TAG - 5'</t>
  </si>
  <si>
    <t>Where does cleavage occur on the Bal I restriction site?</t>
  </si>
  <si>
    <t>5' - TGG|CCA - 3', 3' - ACC|GGT - 5'</t>
  </si>
  <si>
    <t>Would the following RNA sequence create a hairpin? And if so where? ACGUGCCACGAUUCAACGUGGCACAG</t>
  </si>
  <si>
    <t>yes, at "GUGCCACG" and "CGUGGCAC"</t>
  </si>
  <si>
    <t>hairpin?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</si>
  <si>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</si>
  <si>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Would the following RNA sequence create a hairpin? And if so where?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</si>
  <si>
    <t>no</t>
  </si>
  <si>
    <t>Where is the Shine-Delgarno sequence located?</t>
  </si>
  <si>
    <t>-12 to -8 from start codon</t>
  </si>
  <si>
    <t>DNA construct</t>
  </si>
  <si>
    <t>How many base pairs is the promoter located away from the start codon?</t>
  </si>
  <si>
    <t>-35 from start codon</t>
  </si>
  <si>
    <t>Where does sigma70 bind to the DNA?</t>
  </si>
  <si>
    <t>binds to sequence between -10 and -35 from start codon</t>
  </si>
  <si>
    <t>What part of the ribosome forms watson crick base pairs with shine delgarno sequence?</t>
  </si>
  <si>
    <t>16S ribosomal RNA (rRNA)</t>
  </si>
  <si>
    <t>What is a recommended GC content in primers?</t>
  </si>
  <si>
    <t>40-60%</t>
  </si>
  <si>
    <t>What are BioBrick, Gateway, Gibson, and Golden Gate examples of?</t>
  </si>
  <si>
    <t>DNA assembly</t>
  </si>
  <si>
    <t>How many amino acids are there in the human body?</t>
  </si>
  <si>
    <t>20 amino acids</t>
  </si>
  <si>
    <t>OTHER - count AAs (total)</t>
  </si>
  <si>
    <t>In the following example, is A Pareto dominate over B? [A1&gt;B1, A2=B2, A3=B3, A4=B4]</t>
  </si>
  <si>
    <t>yes</t>
  </si>
  <si>
    <t>OTHER - Pareto dominance</t>
  </si>
  <si>
    <t>EASY CODE</t>
  </si>
  <si>
    <t>application (easy)</t>
  </si>
  <si>
    <t>In the following example, is A Pareto dominate over B? [A1&gt;B1, A2&lt;B2, A3=B3, A4=B4]</t>
  </si>
  <si>
    <t>SMILES vs SMARTS vs SMIRKS?</t>
  </si>
  <si>
    <t>SMILES represent individual molecules, SMARTS represent substructures of molecules, SMIRKS represent reactions of SMARTS</t>
  </si>
  <si>
    <t>OTHER - SMILES, SMARTS, SMIRKS</t>
  </si>
  <si>
    <t>Attempt 1 (A1)</t>
  </si>
  <si>
    <t>Attempt 2 (A2)</t>
  </si>
  <si>
    <t>Attempt 3 (A3)</t>
  </si>
  <si>
    <t>Notes</t>
  </si>
  <si>
    <t>MKLLYKAMGIRTKEINEEITMKGSSVNGHMIYDRKVVEWVTLYEGNKMSELEHHQAAAKPFHLPLLHYCHQSFNMETVFTSKVPADMPTYFKQAIQDGMYMKGHFSIEWMSSRQSGTFDRKEIAHQNPHFHGVNFPLMDPVNKKEGTIWTGKSFEKMTVVKGGAKSGDVTYFLLLEGGGFSDAPFHSTYKQREAGHLPRNHRRNIKLRTDLWPKVQRGFYVQAGLEHAALIVTLLKVK</t>
  </si>
  <si>
    <t>"Unfortunately, you haven't provided any additional information or feedback on how I can improve my translation. To translate the DNA sequence into amino acids more accurately, I need some additional context or clues."</t>
  </si>
  <si>
    <t>MVTLLPERIMSRNNKITGDPDLAKCKRLTSELEAIMPRLLNPFKG</t>
  </si>
  <si>
    <t>MVTTPGSHVVRNKIQIEDRPWQKCKKLQVKHMRGLMVTLFKG</t>
  </si>
  <si>
    <t>MVTAPEMHVSENIQIEWTPWLKVKKAFTVQLETHARLHVTPLKVK*</t>
  </si>
  <si>
    <t>MVSLFKAMAIYKKMKTEE</t>
  </si>
  <si>
    <t>MSYSKHGIVQEMKTE*</t>
  </si>
  <si>
    <t>MLLIKAGIVQEMKTK</t>
  </si>
  <si>
    <t>MPRIWVNPDYVGHVGEWITYPSNELTAPWVLLCLHGHGGVIAQWLGGRRVIHGIIHSGQVRPDQPFYRMRFGEHDIHNDHSRTAEQLLRAYFVAPVLPPAATAYKIFYSQSGFSVPGFQSWPVQLEGLSGAMIAGDHDGNKMPIGTSVHPPAEQKKKKRYIFHHYEDDMWV</t>
  </si>
  <si>
    <t>MPRIGVTPWYVRHVGPMGYSPSPNGTWPVWVLHWMGVAFGWAWRRKASRHSHSHPAVQHPDQPFYRMDFAAMTIITNIPENSSNLPELLYVAPVLPPRPSDYKIYFLISASFLVPGFQSVPAVQLEGFSWADAWDDIWDKKAIGTSSQPAEQTKKKKAYIFFYHIEYDMVK</t>
  </si>
  <si>
    <t>MAPGWIPDMLVAVVAEMDTPIPEGTLVLVVLCWMWGVAFGMAGGEGVIHGISSSGQVQTDPVFIDAMFGSMPFIQHNSEQLSQLLSYFGAPVLTPTPPPYINIFIIASGFPGAGFSGWPVQLEGLSGAHMLDDIWDK****KAIWNSSVTTPSSNKKSAYIFITILNDHVV</t>
  </si>
  <si>
    <t>Bard gives 3 different "drafts" that all come to different conclusions...</t>
  </si>
  <si>
    <t>SNKKSAVIIFYIIEMTCGK</t>
  </si>
  <si>
    <t>SKKKSAVIIFTIIEDHVV</t>
  </si>
  <si>
    <t>SKKKSAVIIFYYFTIIEDHHVV</t>
  </si>
  <si>
    <t>augucuuauucaaaucagggcaucguacaagaagaugaagacguaauaccauauggaaggcaugucaauuggccaugaauuuacgacuugaagguuguaggaacuggguaccucuacgaagggaacagauuguccgaauuagugaucaucaagcugcgggaaaaaccccuuccauucucuuuugacauacugucaucaucucuuucaauauggaaaccguugcuucacaaaaguacccggcagacaugccugacuauuucaagcaagcaguucccagauggaaugucucaugaaaaggucauuuucuauuugaggauggagcaguugcuacagccagcuggaacauucgacucgaaggaaauugcuucacccacaaauccaucuuucauggcguaaacuuucccgcugauggacccguaaugaaaaagaagaccauugacuggggaaguccuuugaaaaaaaugacugugucuaaagaggugcuaagaggugacgugacuauuguucuuauugcucgaaggaggugguucucacagaugccaauuucacuccacuuacaaaaacagagaagccggucacacugccccgaaTcaugucguagaacaucaaauuguaggaccgaccTuggccaaagugcaaaaggcTuuacagucaagcuggaagcacaugccgcggcucauguuaacccuuugaagguuaaaua</t>
  </si>
  <si>
    <t>auguguuauucaaagcauggcaucguacaagaaaugaagacgaaaauaccauauggaggcagugucaauggccAUGaauuacgaucgaagguguaggAacuugggUACCcuUACgaagggaaacagaUGUccgaaUUGGUGaUCAUcaagccugcgggaaaaccucuuccAUUcuccUUUUGAcAUacugucaucagucuuucaauAUGGaaaccguugcuucacaaagUACCCggcagacaUGccUgacuauuucaagcaagcauucccagaUGGAaugucaUaugaaaggucauuucuauuuGAGGauggagcagUUGCUacagccagcuGGAacauucgacuCGAAGgaaauugcuucaUCCacaaauccAUCUUUcaugguguaaacuuucccucgcugaUGGacccGUAaugaaaaagaagaccAUUgacuGGGauaagUCCUUcGAAAAauugacUGUgucuaaagagguGCUAAGagguGACGUGUacuauguuucuuAUGCUCGAAGgagguGGUUcucacaGAUGCcaauUUcacUCCACUUACaaaaacagagaagccGGUCACACUGCCCCCGAUcaUGUCGUAGAACAUCaaaUUGUgaggaCCGACCUUGGCCAaagUGCAAAaggcUUUacagUCaaGCUGGAAGCACAUgccgcggcUCAUGUUAACCcuuugaagguUAAUAAA</t>
  </si>
  <si>
    <t>augucuuaucuuaaagucauggcuucguacaaugaaauuaaugacuaaauaccacauggaaggcaugugucuaaugguccaugaauuuacgaucgaagguguaggaaucuggguaccucuacgaaugggaaacagauguccgauuaggugaucaucaagccugcgggaaaaaccccuuccauucucuucuugacauacugucaucaguucuucaauauggaaaccugugcuucacaaaguacccggcauacaugcugacuauuucaagcaagcauucccagauggaaugucauauugaaaggucauuuucuauuugaggauggagcauugcuacagccagcuggaaacaucuacucgaauggauuugcuucauccacaaauccaucuuucauggugTaaacuuucccgugauggacccguaaugaaaaaaagaugaccauugacugggaauguuccucgaaaaauugacuguugucuaaaagagguugcuaagagugacguuacuaugcuuuuaugcucgaaggagguuggucucacagauugccaauuucacuccacuuacaaaaacagagaagccggucacacugcccccgaucaugucguagaacaucaaauugugaggaccgaccuuggccaaagugcaaaaggcuuuacagucaagcuggaagcacaugccgcggucucauguuaaucccuuugaagguuaaaua</t>
  </si>
  <si>
    <t>A1/A2/A3: originally mixed upper and lower case...? A1/A3 still has a T in it</t>
  </si>
  <si>
    <t>augguuacacugucccucgauucaugugcuagaaucaaauuguugaggaccgacuuuggccaaaguugcaaaaggcuuuacagucaagcuuggaagcacaugccgcggcucauguuaacccuuugaagguuaaaua</t>
  </si>
  <si>
    <t>auggucacacugcccccgaucaugucgugaaugaucaaauugugaggaccgaccuuggcuaaagugcaaaaggcuuguagucaagcuggaagcacaugccgcggcucauguuaaaccuuugaagguuaaaua</t>
  </si>
  <si>
    <t>augguacacugcccccgaaucaugucguagaaacaugaaauugugaggaccgaccuugguccaaaugucaaaaggcuuuacaguuaaucuggaagcacaugccgcggucucauguuaacccuugaaagguuaaaa</t>
  </si>
  <si>
    <t>augucuuauucaaaucauggcaucguacaagaaauuaaugacguaa</t>
  </si>
  <si>
    <t>augucuuauucuaaagcauggcaucguacaagaaauuaaugacgaaaa</t>
  </si>
  <si>
    <t>augucuuauucaaaugcauggcucguacaaugaaaugaagacgaaaa</t>
  </si>
  <si>
    <t>Translate this sequence into RNA: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</si>
  <si>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augccggcggauugggugaaccugaunauguugcgcauugugccggaaugggauaccagccuagccugaacggcaccuugugccuggugguguugcaugguauggcggcguucauucaggauggcugggcggaaggcguucauccgggcauucaucauagcggccaggugcagaccgaucagccguuuuauncaggaugcgauuuggagcaugaaccauuaugaccaacauuccggaacagcugagcaacugccagagcuauuuuugugcgcccguugcugcaccucgcaaccagccgauguauaaaauauuuuauucaucgcagcggcuuuccggugccgggcuuucagcuugugccguuccagcuuggaaggcuuucuuggugugcgcaugaugcuggaugauncauguugauaaaaauauccgauugggaacagcaguugcaccucagcccgagcaacaaaaaaaagcgcguauuaunauuuuuuacauuauugaaaugaccauguggtaaaugucuuauucaaaugcauggcucguacaaugaaaugaagacgaaaa</t>
  </si>
  <si>
    <t>augccgguggauuggugaacccgauuauguggcgcaugugccggaaugggauaccauccauagccugaauggcauucugugccugguugugcugcauggcauggcggugugcauucauggauggcuggguggaaggcgugcauccgggcauucucaucaucagcggccagguucagaccgaucauccguuuguaucauggaugcgauuuuggagcaugaccauuaugaccaacauuccggaacagcugagcaacugccagagcuauuuugugcgcccgugcugcacccgcaaccagccgauguauaaaauauuuauucucaucgcaucggcuuuccggugccgggcuuucagcuguggccgugccagcuggaaggcuuucuggugcgcaugaugcuggaugaucauguggauaaaaaauugccauugggaacagcagugcacccagccgagcaacaaaaaagggcgugauauauuuuauccauuuauugaaaugaccauguggTaa</t>
  </si>
  <si>
    <t>augccgguggauuggugugaaucccauuauguggcgcauuguugccggaaugggauaccagccauagccugaauggcauccuggugccugguuggugcugcauggcaugguggcgcugcauucauggauggcugggcggaauggcguucauccgggcauucaucucaugcggccagguucagaccgaucaucccguuuuaucaggaugcgauuuggagcaugaccauuaugaccaacauuccggaacagcugagcaacugccagagcuauuuugugcgccccgugcugcacccggcaaccagccguguaugaaauauuuauucaucgcaucggcuuuuccggugccgggcuuuucagcuugugccguuccagcuggaaggcuuuucuggugcgcaugaugcuggaugaucauguggauaaaaaaaaugccauguuggaacagcaugugcacccagccgagcagaacaaaaaauagcgcguauauauuuuauccauuauugaagauuaccugugguaa</t>
  </si>
  <si>
    <t>Translate this sequence into RNA:
agcaacaaaaaaagcgcgtattatatttttaccattattgaaatgaccatgtggtaa</t>
  </si>
  <si>
    <t>ucguuguuuuuuugcgcguauauauuaaauugguaauuaucuuucauacguccacuuaca</t>
  </si>
  <si>
    <t>ugcuucuuuuugucucgcauauauauauuuugguaauaucuuuacuuugguaccauacguuuaccau</t>
  </si>
  <si>
    <t>ugcuugucuuuuuuugucucgcauauauauuuuaugguauaucuuugaccuauguccauaccauu</t>
  </si>
  <si>
    <t>tacagaaataagtttcgtaccgtagcatgttcttactttcttgatcttctgtagtcagaaattacctttggcaacgacaagtgttatcctacagtagttcgggccgttttgggaaagatagggaaatttctacaggcattccctggtctaccatagactttgttcttcgtaggaaatgggtacttggatcgcaaatttcgtcgcctttcacagtgatttgtcagatcaagagctgcgggccttttttggaggtaaagcatgtagtcaggatctacctaatagttcttcgctgggaaagacccttttggagaaagaaaggtacaatgtctagtccttacgatcttttttggcttttgaaagggctgacctttcttttctttgttagacatactgtagtcaatcagaaattattggttcggcaacgagtgtttcctggtgacatgcctgactatttcaagcaagcgttggggtacttaccatactttccagcattttctatttagaggcctcgtctcaattgcagctggttgaatcctgagcttcttccaaattcgaaggtgaactttcccagctacctggacccgtaatgaagaagaggacctattgactgggatcagtccttcgaggaaaatactcacacagttctttccagctcactaggtgacgtgactatgtctgatatcgagcttcctccaccaagagtgttcttttgtgaggccttgtttaccactgcgccgagtcatgttaaccctttgaaggtttaaata</t>
  </si>
  <si>
    <t>tacacagtaattcagtttccgtaactagtgcattcttatttctagctttatggtataacagttcacagttggtactatgggatcttcccgagaatcagctacatttcgtcttgcttaatggatttcagtgtccgacaaattagctaatagttagctgggccactttgggaaggagaaacatgtcattagctgggaattatgaactgagcttccttaagctgaacgatcttagggtttaacgaaatggtggatacctacgttcctttgcatgtctgtgatcacaagagttgaataattgcttggccaatggcacatgtctttacctgttcgaaggtcttcaacagagtggtttaacgatggtgactacatttgggataattcgagattttcactaatttgactgggtaacctaacgttcttctttatttgaggaggatcctcagcgtctggacggaaagtgaggtgtttatggacaaagagcactttcgtgagcttccagcttgtatggccgccgatacaatgggctttaatctgttagcttccgtcgtgactatttcactgcaactagagtaccggcaatggtgaattctattttccacccgctgatggaccctaatttctt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</si>
  <si>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t>tacacagtaattcagttcggtaccgatgtccagctttcatcttctggggtgatactatggtaaccaaaagacccacagagtgacaattaggtgagtagttcgggggttttt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</t>
  </si>
  <si>
    <t>taccagtgtgactggggttctagtacagcatcttgttttagacaccgctgggaaccaggtttcgacattgttttccgtaaatgtcagttcgaccttcatgcgccgaggtgtacaattggggaaacttcatta</t>
  </si>
  <si>
    <t>taccgtgtgagggggcggcttagtcagctcatttgttacaacctcctggctgaaccaggtttcacgtttccgaatgttagtcagttccgcttgtatggacgccgaggtacaattggaaacttcatt</t>
  </si>
  <si>
    <t>tacccagtgtgcaagggcgttagcacagcatcttgtttagaaacacaaccttggttccgttttcgagttatgtaaatcttccagcgttgtacggccgagcagattaacgggaaaattctt</t>
  </si>
  <si>
    <t>tagcgccgcctaagccccacttggctaatacaccgggctacaccggccttacctatggtggtacgatcggttgaggcaccggaccaccagccacacgaccacagcggtgcataagttctaccgcgaccctttccgctgcacgtagggccctagaatatcctgcgggacgctggtggcgatcggttgaaaaatcggacaacggctatctggtgcgccgactatggagcgctactacaccggggcaaccgtgtggctacatttgaaaaattttatagtaccgcgtcgaagggccacgccgaaagacgatcaccacggcagcacgttcgagctttccgacagcgacgatatgactgttatcctggtttttttcgcataattaactttacgttacatggacctttacaccgtta</t>
  </si>
  <si>
    <t>tacggccgcctaacccacttggggctaatacaccgcgtacaccggcggcctattaccgtctatcggaggttgccgtgaccgacccacacgacgacgtaccgcgtaccgcagtaagtcctaccgccgcttccgcttcacgcatggtagtagcggtggccacctgtctgctaggtcgaaaaagtcctacgcctcggtactaatggctgttacggtggaccgcaacgttctggctcgtaactgggcggctacgatgaccactactggttgtaaggccttgtcgagttgacggtctctagcgatcgaaaagcattaacccgttgtccgtacggtggtcgcgggctgttttttaatggtaataatctttaacttggtacaccttcatgttacc</t>
  </si>
  <si>
    <t>taggcgccgctaaccacctttggctaatacaccgcgtagcaccgccttatccccggtatggcggtatcggacttgccgtggaccaccgaccaacgatcaccgtaccgccgcatgtaagttctaccgcccgcttcgccgcacgtaggccgttagtagtcggccggtcagtctgctaggctgcggaaaagtcctaaacctcgtacggtctaatacggtggtgttcggttgtcgactcgttggctcgataaaaacacgcggcgggacgtgcggtgggcttcggctacatattttaaaagtagcgttcgcggccaaaaggcaccgggcccccccgtcagcaccgggcacgtcgagaccttccgaacagcaccctactacgaccctactagtaccggtaaccttgtcgtcacggtggggtctcgttttttagcgcatatatataaaatggtggtaaccatacacttac</t>
  </si>
  <si>
    <t>I couldn't complete your request. Rephrase your prompt and try again.</t>
  </si>
  <si>
    <t>tttttttaacttcaacatggctagccatgcttcaattttggggaaattcaaatac</t>
  </si>
  <si>
    <t>atatttaaccttccaaaaaagatcttgctacgtatgccatttgaatcaagataa</t>
  </si>
  <si>
    <t>ttatttaaccttcagccatgcgtagattcttttgagggaaaaatctattagaca</t>
  </si>
  <si>
    <t>CC(=O)NC1=CC=C(C=C1)O</t>
  </si>
  <si>
    <t>gave three results (the first is right, but the "alternatives" are both wrong...) see pic</t>
  </si>
  <si>
    <t>OC1=C(C(=O)O1)C(=O)C(=C)O</t>
  </si>
  <si>
    <t>[H][C@@]1(OC(=O)C(O)=C1O)C@@H: OCO</t>
  </si>
  <si>
    <t>OCC@H: OC@@H: OC1=CC(=O)C(=C1)O</t>
  </si>
  <si>
    <t>O=CC</t>
  </si>
  <si>
    <t>C(C1C(C(C(O1)(CO)O)O)O)O</t>
  </si>
  <si>
    <t>gave 4 examples. the first works, but the other three are all wrong because they contain ":" so they don't parse...</t>
  </si>
  <si>
    <t>NC(=N)N</t>
  </si>
  <si>
    <t>hydrogen phosphate ion (HPO42-)</t>
  </si>
  <si>
    <t>phosphate (PO43-)</t>
  </si>
  <si>
    <t>oxalic acid</t>
  </si>
  <si>
    <t>malonic acid</t>
  </si>
  <si>
    <t>"I am still under development and learning to perform tasks accurately. I will take your feedback into account to improve my performance in the future."</t>
  </si>
  <si>
    <t>"Unfortunately, the provided SMILES is incomplete and contains several errors"</t>
  </si>
  <si>
    <t>"Unfortunately, my best guess is still not enough to identify the specific chemical represented by the incomplete and erroneous SMILES string."</t>
  </si>
  <si>
    <t>A2: "what is your best guess?"</t>
  </si>
  <si>
    <t>cyclopentanone</t>
  </si>
  <si>
    <t>"Could you please provide me with some hints or information about the molecule represented by the SMILES string "CCC(C)CO"?"</t>
  </si>
  <si>
    <t>3-Methylbutan-2-one</t>
  </si>
  <si>
    <t>A3 = "what is your best guess"; list of 5 options, 1st was best but still wrong</t>
  </si>
  <si>
    <t>N-acetyl-L-cysteine (NAC)</t>
  </si>
  <si>
    <t>"Could you please provide any additional information about the chemical, such as its functional groups, chemical formula, or any other relevant properties?"</t>
  </si>
  <si>
    <t>L-Methionine</t>
  </si>
  <si>
    <t>A3 = "what is your best guess"; list of 5 options, 1st was correct!</t>
  </si>
  <si>
    <t>InChI=1S/C3H7NO2/c1-2(4)3(5)6/h2H,4H2,1H3,(H,5,6)/t2-/m1/s1</t>
  </si>
  <si>
    <t>InChI=1S/H3O4P/c1-5(2,3,4)/h;1H2/p-3</t>
  </si>
  <si>
    <t>InChI=1S/2Na.H3O4P.H2O/c;;1-5(2,3)4;/h;;(H3,1,2,3,4);1H2/q2*+1;;/p-2</t>
  </si>
  <si>
    <t>InChI=1/C21H22NO4/c1-23-18-6-5-13-9-17-15-11-20(25-3)19(24-2)10-14(15)7-8-22(17)12-16(13)21(18)26-4/h5-6,10-11,17H,7-9,12H2,1-4H3/q+1</t>
  </si>
  <si>
    <t>InChI=1S/C21H22NO4/c1-23-18-6-5-13-9-17-15-11-20(25-3)19(24-2)10-14(15)7-8-22(17)12-16(13)21(18)26-4/h5-6,10-11,17H,7-9,12H2,1-4H3/b5-6-/t5-,6+,10+,11+,17-,20+/m1/s1</t>
  </si>
  <si>
    <t>"My previous attempts were wrong and I am still under development and learning to be more accurate."</t>
  </si>
  <si>
    <t>A1/A2 sited chemspider as a source to "learn more". A1/A2 ERROR</t>
  </si>
  <si>
    <t>InChI=1S/C5H9NO4/c1-2(4(7)8)5(3)6/h2,4H,3,6H2,(H,7,8)</t>
  </si>
  <si>
    <t>InChI=1S/C5H9NO4/c6-3(5(9)10)1-2-4(7)8/h3H,1-2,6H2,(H,7,8)(H,9,10)/t3-/m1/s1</t>
  </si>
  <si>
    <t>"I am truly sorry for the repeated errors. I am still under development and learning to be accurate."</t>
  </si>
  <si>
    <t>A1 ERROR</t>
  </si>
  <si>
    <t>L-allothreonine</t>
  </si>
  <si>
    <t xml:space="preserve"> L-tert-leucine</t>
  </si>
  <si>
    <t>2-(dimethylamino)butanoic acid</t>
  </si>
  <si>
    <t>"Would you be willing to provide me with any additional information about the chemical, such as its name, CAS number, or other identifiers?"</t>
  </si>
  <si>
    <t>Bard gives pictures in their answers!</t>
  </si>
  <si>
    <t>"Unfortunately, I don't currently have the capability to directly identify the chemical represented by an InChI string."</t>
  </si>
  <si>
    <t>OC(C(=O)N)C1CCN1</t>
  </si>
  <si>
    <t>C(CC(N)O)C1=CCN1</t>
  </si>
  <si>
    <t>OC(C(=O)NC1CCN1)C</t>
  </si>
  <si>
    <t>OCC(=O)C(O)C1C(OH)CC(OH)C1</t>
  </si>
  <si>
    <t>CC(C(O)(CO)O)C1C(OH)CC(OH)C1</t>
  </si>
  <si>
    <t>O=C1OC(CC@H: C@@HC(=O)O)C1O</t>
  </si>
  <si>
    <t>"I apologize that my previous attempts have been incorrect. I am still under development and learning to improve my accuracy. Could you please provide the correct SMILES format for the InChI string so I can learn from my mistakes and improve my conversion skills?" A1/A2/A3 ERROR</t>
  </si>
  <si>
    <t>C[C](C(O)CO)[C](O)O.O</t>
  </si>
  <si>
    <t>O=C(O)C[C]([C](O)CO)O</t>
  </si>
  <si>
    <t>O=C[C](O)[C]([C](O)CO)O</t>
  </si>
  <si>
    <t>C[C@]1(O)(OCC@H: OC@@: O(O)1)</t>
  </si>
  <si>
    <t>C[C@]1(O)OCC@H: OC1(O)O</t>
  </si>
  <si>
    <t>CC@: OOCC@H: OC1(O)O</t>
  </si>
  <si>
    <t>A1/A2/A3 ERROR</t>
  </si>
  <si>
    <t>CC@H: NCC@H: [C@H]([C@H](NC@H: O[C@H]1C@H: OC[C@@H](N2CC@HOCC@H: NC1(O)CO)O)O)O)O)O)</t>
  </si>
  <si>
    <t>CC1C(C(C(C(C(N1)OC2C(C(C(C(O2)CO)O)N)O)O)OC3C(C(C(C(O3)CO)O)O)N)N</t>
  </si>
  <si>
    <t>"After further investigation, I found that the InChI string you provided contains additional information not readily translated into SMILES format. The issue lies in the "t" section of the InChI, which specifies stereochemistry information."</t>
  </si>
  <si>
    <t>A1 gave github source. A1/A2 ERROR</t>
  </si>
  <si>
    <t>InChI=1S/C22H36O/c1-2-3-4-13-22(14)10-16-5-6-12-18(23)19(24)20(11-7-8-9-11)17-15-21-16/h19-21,23,24H,2-18H2,1H3</t>
  </si>
  <si>
    <t>InChI=1S/C22H36O/c1-2-3-4-13(22(14)10-16-5-6-12)18(23)19(24)20(11-7-8-9-11)17-15-21-16/h19-21,23,24H,2-18H2,1H3</t>
  </si>
  <si>
    <t>InChI=1S/C22H36O/c1-2-3-4-13-22(14)10-16(5-6-12)18(23)19(24)20(11-7-8-9-11)17-15-21-16/h19-21,23,24H,2-18H2,1H3</t>
  </si>
  <si>
    <t>InChI=1S/C5H4O5/c1-3(5(8)9)7-4(6)2/h1H2,(H,7,8,9)/fC4O4/b3-4+</t>
  </si>
  <si>
    <t>InChI=1/C5H4O5/c1-2(4(6)7)3(5)8/h1H2,(H,6,7)/fC2O3/b3-2+</t>
  </si>
  <si>
    <t>InChI=1S/C5H4O5/c1-3(5(7)8)4(6)2/h1H2,(H,7,8)/fC2O4/b3-4+</t>
  </si>
  <si>
    <t>InChI=1S/C13H17NO4/c1-2-6-11(14)12-8-5-7-9(13)10(15)4-3-16/h5-8H,2-4H2,1H3,(H,14,15)</t>
  </si>
  <si>
    <t>InChI=1S/C13H17NO4/c1-3-10(14,15)11-9-6-7-12(8-5-2)13(16)4/h5-9H,2-4H2,1H3,(H,14,15)(H,16)</t>
  </si>
  <si>
    <t>InChI=1S/C13H17NO4/c1-2-6-11(14,15)12-8-5-7-9(13)10(16)4-3/h5-8H,2-4H2,1H3,(H,14,15),(H,16)</t>
  </si>
  <si>
    <t>InChI=1S/C7H6O2/c8-6-4-1-2-5-7(3)9/h1-5H,6H2,(H,8,9)</t>
  </si>
  <si>
    <t>InChI=1S/C6H6O2/c1-2-3-4-6(5)7/h1-5H,7H/f/h6=O</t>
  </si>
  <si>
    <t>"There appears to be a consistent error in my previous attempts to convert the SMILES string to an InChI format. I am still under development and learning to perform this task accurately."</t>
  </si>
  <si>
    <t>InChI=1S/C11H12O3/c1-8(12)3-4-9-5-6-10(13)11(7-9)14-2/h3-7,13H,1-2H3/b4-3+</t>
  </si>
  <si>
    <t>InChI=1S/C26H22O9/c1-13-9-20(30)23(25(34-13)15-5-8-17(27)19(29)11-15)24-21(31)12-16(35-26(24)32)6-3-14-4-7-18(28)22(10-14)33-2/h3-12,23,25,27-29,31H,1-2H3/b6-3+/t23-,25-/m1/s1</t>
  </si>
  <si>
    <t>InChI=1S/C22H18O6/c1-12(24)18(28)21(23(30)14-4-7-16(26)17(27)9-14)20-22(25)11-13(15-5-8-19(29)20)10-6-2-3/h4-10,20,22,24-25H,1-3H3/b4-3+/t20-,22-/m1/s1</t>
  </si>
  <si>
    <t>A1 is structurally SO CLOSE, A2 MASSIVE, A3 ERRORS</t>
  </si>
  <si>
    <t>sp2, sp2, sp3</t>
  </si>
  <si>
    <t>sp3, sp3, sp3</t>
  </si>
  <si>
    <t>sp</t>
  </si>
  <si>
    <t>A2: "I have determined that the sulfur atom in the SMILES string "CSCCC@H: NC(=O)O" is sp2 hybridized"</t>
  </si>
  <si>
    <t>best guess: sp3</t>
  </si>
  <si>
    <t>A1: "Unfortunately, the provided information is not enough to determine the hybridization of the double-bonded oxygen in the given InChI."</t>
  </si>
  <si>
    <t>"Unfortunately, the provided InChI string alone is not sufficient to determine the hybridization of the sulfur atom."</t>
  </si>
  <si>
    <t>164 bonds</t>
  </si>
  <si>
    <t>162 bonds</t>
  </si>
  <si>
    <t>108 bonds</t>
  </si>
  <si>
    <t>28 bonds</t>
  </si>
  <si>
    <t>"Unfortunately, I don't have enough information to determine the exact number of bonds in pyridoxal phosphate."</t>
  </si>
  <si>
    <t>10 bonds</t>
  </si>
  <si>
    <t>21 bonds</t>
  </si>
  <si>
    <t>44 bonds</t>
  </si>
  <si>
    <t>"Unfortunately, determining the exact number of bonds in Saccharic acid requires more information about its specific structure."</t>
  </si>
  <si>
    <t>40 bonds</t>
  </si>
  <si>
    <t>37 bonds</t>
  </si>
  <si>
    <t>81 bonds</t>
  </si>
  <si>
    <t>124 bonds</t>
  </si>
  <si>
    <t>130 bonds</t>
  </si>
  <si>
    <t>36 bonds</t>
  </si>
  <si>
    <t>43 bonds</t>
  </si>
  <si>
    <t>"Unfortunately, the InChI key provided is incomplete. To accurately determine the number of bonds, we need the complete InChI key."</t>
  </si>
  <si>
    <t>24 bonds</t>
  </si>
  <si>
    <t>19 bonds</t>
  </si>
  <si>
    <t>54 bonds</t>
  </si>
  <si>
    <t>60 bonds</t>
  </si>
  <si>
    <t>64 bonds</t>
  </si>
  <si>
    <t>76 bonds</t>
  </si>
  <si>
    <t>159 bonds</t>
  </si>
  <si>
    <t>29 bonds</t>
  </si>
  <si>
    <t>46 bonds</t>
  </si>
  <si>
    <t>45 bonds</t>
  </si>
  <si>
    <t>"Unfortunately, I don't have the capability to directly access and process chemical information. To count the atoms in the molecule described by the InChI string, I would need to utilize an external chemical information processing tool or API."</t>
  </si>
  <si>
    <t>A2 prompt: "give your best guess"</t>
  </si>
  <si>
    <t>0 hydrogens</t>
  </si>
  <si>
    <t>34 hydrogens</t>
  </si>
  <si>
    <t>35 hydrogens</t>
  </si>
  <si>
    <t>2 hydrogens</t>
  </si>
  <si>
    <t>1 hydrogen</t>
  </si>
  <si>
    <t>7 hydrogens</t>
  </si>
  <si>
    <t>"I couldn't complete your request. Rephrase your prompt and try again."</t>
  </si>
  <si>
    <t>3 hydrogens</t>
  </si>
  <si>
    <t>18 hydrogens</t>
  </si>
  <si>
    <t>20 hydrogens</t>
  </si>
  <si>
    <t>25 carbons, 29 hydrogens, 10 oxygens, 1 phosphorus, 1 cobalt</t>
  </si>
  <si>
    <t>30 carbons, 52 hydrogens, 7 oxygens, 2 phosphorus</t>
  </si>
  <si>
    <t>25 carbons, 43 hydrogens, 7 oxygens, 2 phosphorus</t>
  </si>
  <si>
    <t>25 carbons, 22 hydrogens, 1 oxygen</t>
  </si>
  <si>
    <t>21 carbons, 24 hydrogens, 1 oxygen</t>
  </si>
  <si>
    <t>20 carbons, 21 hydrogens, 1 oxygen</t>
  </si>
  <si>
    <t>7 carbons, 4 nitrogens, 2 oxygens</t>
  </si>
  <si>
    <t>8 carbons, 4 nitrogens, 2 oxygens</t>
  </si>
  <si>
    <t>7 carbons, 2 hydrogens, 4 nitrogens, 2 oxygens</t>
  </si>
  <si>
    <t>30 hydrogens</t>
  </si>
  <si>
    <t>31 hydrogens</t>
  </si>
  <si>
    <t>15 carbons</t>
  </si>
  <si>
    <t>7 carbons</t>
  </si>
  <si>
    <t>1 carbon, 1 hydrogens, 1 nitrogen, 1 oxygens, 1 phosphorus</t>
  </si>
  <si>
    <t>1 carbon, 4 hydrogens, 1 nitrogen, 4 oxygens, 1 phosphorus</t>
  </si>
  <si>
    <t>1 carbon, 6 hydrogens, 2 nitrogen, 6 oxygens, 1 phosphorus</t>
  </si>
  <si>
    <t>Where does clevage occur on the HindIII restriction site?</t>
  </si>
  <si>
    <t>"The cleavage occurs between the A and G... Cleavage: A^AGCTT"</t>
  </si>
  <si>
    <t>Where does clevage occur on the EcoR1 restriction site?</t>
  </si>
  <si>
    <t>"5'-GAATTC-3'. The enzyme cuts the phosphodiester bonds between the G and A." 5'-G|AATTC-3'</t>
  </si>
  <si>
    <t>Where does clevage occur on the PstI restriction site?</t>
  </si>
  <si>
    <t>"The cleavage occurs between the T and G bases: 5'-CTGCA^G-3'</t>
  </si>
  <si>
    <t>Where does clevage occur on the EcoRV restriction site?</t>
  </si>
  <si>
    <t>5'-GAT/ATC-3'</t>
  </si>
  <si>
    <t>Where does clevage occur on the Bal I restriction site?</t>
  </si>
  <si>
    <t>"Unfortunately, I need more information to answer your question accurately."</t>
  </si>
  <si>
    <t>"Unfortunately, knowing only that the Bal I restriction site is found in Brevibacterium albidium is still not enough information to determine the location of its cleavage."</t>
  </si>
  <si>
    <t>yes, at "ACGUGCCAC" and "GCACUGGUU"</t>
  </si>
  <si>
    <t>"The RNA sequence ACGUGCCACGAUUCAACGUGGCACAG would not form a hairpin structure."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</si>
  <si>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</si>
  <si>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yes, from position 200 to position 230</t>
  </si>
  <si>
    <t>"To accurately identify potential hairpin structures, I need to consider the entire sequence and analyze factors like free energy, base pairing probabilities, and loop size constraints."</t>
  </si>
  <si>
    <t>yes, at "ggtgcagaccgatcagccgtttt"</t>
  </si>
  <si>
    <t>yes at "ggtgcagaccgatcagccgtttt"</t>
  </si>
  <si>
    <t>"To better understand my error and improve my accuracy, I would appreciate it if you could provide me with the correct hairpin structure..."</t>
  </si>
  <si>
    <t>-7 to -4 from start codon</t>
  </si>
  <si>
    <t>possible range: -12 to -3 from start codon</t>
  </si>
  <si>
    <t>"Unfortunately, your question is incomplete and I need more information to provide an accurate answer. To determine the distance between a promoter and the start codon."</t>
  </si>
  <si>
    <r>
      <rPr>
        <rFont val="Arial"/>
        <color theme="7"/>
        <sz val="8.0"/>
      </rPr>
      <t>MSYSK</t>
    </r>
    <r>
      <rPr>
        <rFont val="Arial"/>
        <color theme="1"/>
        <sz val="8.0"/>
      </rPr>
      <t>AMGHI</t>
    </r>
    <r>
      <rPr>
        <rFont val="Arial"/>
        <color theme="7"/>
        <sz val="8.0"/>
      </rPr>
      <t>QEMKTK</t>
    </r>
    <r>
      <rPr>
        <rFont val="Arial"/>
        <color theme="1"/>
        <sz val="8.0"/>
      </rPr>
      <t>NTKVQWPKGNPYEEGKQMSELVIKPYLHVQSFNMEKDFPECRTYQDFLKMECMMKPENKHKPIKEKVFIYLEGMEQLLSQDEHNKVEMHKDKLITNEKDFRNKTGMKLRKTKDLLKNENEEESHKLFGPHAEVIQKNCRLNKTVKNIKQNCKTKNLKRLKG</t>
    </r>
  </si>
  <si>
    <r>
      <rPr>
        <rFont val="Arial"/>
        <color theme="7"/>
        <sz val="8.0"/>
      </rPr>
      <t>MSYSKHGIVQEMKTK</t>
    </r>
    <r>
      <rPr>
        <rFont val="Arial"/>
        <color theme="1"/>
        <sz val="8.0"/>
      </rPr>
      <t>DEKKYHMEGSVNGPYEEGKQMSELVIKFYTIFKEVVGEKLAEKPLAEKFAEGKTPAKPELVEKSKHLKTPGEKNPLKKKTESQEEEFPGEVYTNINSFFQELPFFLYLLEPQEAKLKFNGYKEGYTKINFQGKDVEATNIEESETNLYKELFRTLLKNCKKNLKRAKHLYNQSGGAKTAKLYLLLEEGKSLEKTTEKLSLTKTFLKEKNKTTKNSKGSGQKSYKEQLGTHTAELVFRSLLNVKS</t>
    </r>
  </si>
  <si>
    <r>
      <rPr>
        <rFont val="Arial"/>
        <color rgb="FF34A853"/>
        <sz val="8.0"/>
      </rPr>
      <t>MSYSKHGIVQEMKTK</t>
    </r>
    <r>
      <rPr>
        <rFont val="Arial"/>
        <color theme="1"/>
        <sz val="8.0"/>
      </rPr>
      <t>DEKKYHMEGSVNGPYEEGKQMSELVIKFYTIFKEVVGEKLAEKPLAEKFAEGKTPAKPELVEKSKHLKTPGEKNPLKKKTESQEEEFPGEVYTNINSFFQELPFFLYLLEPQEAKLKFNGYKEGYTKINFQGKDVEATNIEESETNLYKELFRTLLKNCKKNLKRAKHLYNQSGGAKTAKLYLLLEEGKSLEKTTEKLSLTKTFLKEKNKTTKNSKGSGQKSYKEQLGTHTAELVFRSLLNVKS</t>
    </r>
  </si>
  <si>
    <t>got the first 15 characters correct and then started hallucinating</t>
  </si>
  <si>
    <r>
      <rPr>
        <rFont val="Arial"/>
        <color theme="7"/>
        <sz val="8.0"/>
      </rPr>
      <t>MVTLP</t>
    </r>
    <r>
      <rPr>
        <rFont val="Arial"/>
        <color theme="1"/>
        <sz val="8.0"/>
      </rPr>
      <t>RIMSRTSNCEDRPTLAKVQKALQS</t>
    </r>
    <r>
      <rPr>
        <rFont val="Arial"/>
        <color theme="7"/>
        <sz val="8.0"/>
      </rPr>
      <t>KLEAHAAAHVNPLKV</t>
    </r>
    <r>
      <rPr>
        <rFont val="Arial"/>
        <color theme="1"/>
        <sz val="8.0"/>
      </rPr>
      <t>N</t>
    </r>
  </si>
  <si>
    <r>
      <rPr>
        <rFont val="Arial"/>
        <color theme="7"/>
        <sz val="8.0"/>
      </rPr>
      <t>MV</t>
    </r>
    <r>
      <rPr>
        <rFont val="Arial"/>
        <color theme="1"/>
        <sz val="8.0"/>
      </rPr>
      <t>H</t>
    </r>
    <r>
      <rPr>
        <rFont val="Arial"/>
        <color rgb="FF34A853"/>
        <sz val="8.0"/>
      </rPr>
      <t>LP</t>
    </r>
    <r>
      <rPr>
        <rFont val="Arial"/>
        <color theme="1"/>
        <sz val="8.0"/>
      </rPr>
      <t>GIMSRTSNCEDRPTLAKVQKALQS</t>
    </r>
    <r>
      <rPr>
        <rFont val="Arial"/>
        <color rgb="FF34A853"/>
        <sz val="8.0"/>
      </rPr>
      <t>KLEAHAAAHVN</t>
    </r>
  </si>
  <si>
    <r>
      <rPr>
        <rFont val="Arial"/>
        <color rgb="FF34A853"/>
        <sz val="8.0"/>
      </rPr>
      <t>MV</t>
    </r>
    <r>
      <rPr>
        <rFont val="Arial"/>
        <color theme="1"/>
        <sz val="8.0"/>
      </rPr>
      <t>HTAGIMSRNIKLCEDRPTLAKVKRFYS</t>
    </r>
    <r>
      <rPr>
        <rFont val="Arial"/>
        <color rgb="FF34A853"/>
        <sz val="8.0"/>
      </rPr>
      <t>KLEAHAAAH</t>
    </r>
    <r>
      <rPr>
        <rFont val="Arial"/>
        <color theme="1"/>
        <sz val="8.0"/>
      </rPr>
      <t>L</t>
    </r>
    <r>
      <rPr>
        <rFont val="Arial"/>
        <color rgb="FF34A853"/>
        <sz val="8.0"/>
      </rPr>
      <t>N</t>
    </r>
  </si>
  <si>
    <r>
      <rPr>
        <rFont val="Arial"/>
        <color rgb="FF34A853"/>
        <sz val="8.0"/>
      </rPr>
      <t>MSYSK</t>
    </r>
    <r>
      <rPr>
        <rFont val="Arial"/>
        <color theme="1"/>
        <sz val="8.0"/>
      </rPr>
      <t>AWHHRTQE</t>
    </r>
  </si>
  <si>
    <r>
      <rPr>
        <rFont val="Arial"/>
        <color rgb="FF34A853"/>
        <sz val="8.0"/>
      </rPr>
      <t>MSYSK</t>
    </r>
    <r>
      <rPr>
        <rFont val="Arial"/>
        <color theme="1"/>
        <sz val="8.0"/>
      </rPr>
      <t>MASY</t>
    </r>
  </si>
  <si>
    <t>MSYSKHGIVQEMKTK</t>
  </si>
  <si>
    <t>I tested on just first 15 characters it has gotten right before, and got it right 3rd try</t>
  </si>
  <si>
    <r>
      <rPr>
        <rFont val="Arial"/>
        <color rgb="FF000000"/>
        <sz val="8.0"/>
      </rPr>
      <t>MRRIG-TPIMWRMWPEWDTSHSLNGTWCLVVLHGMAACIQDGWAEGVHPGIHHSGQVQTDQPFYQDAIWSMTIMTNIPEQLSNCQSYFVRPCCTPQPADV-YFIHRSGFPVPGFQLWPCQLEGFLVRMMLDDHVDKNAIGNSSAPSRAT</t>
    </r>
    <r>
      <rPr>
        <rFont val="Arial"/>
        <color rgb="FF34A853"/>
        <sz val="8.0"/>
      </rPr>
      <t>KKSAYYIFTIIEMTMW-</t>
    </r>
  </si>
  <si>
    <r>
      <rPr>
        <rFont val="Arial"/>
        <color rgb="FF000000"/>
        <sz val="8.0"/>
      </rPr>
      <t>MRRIG-TPIMWRMWPEWDTSHSLNGTWCLVVLHGMAACIQDGWAEGVHPGIHHSGQVQTDQPFYQDAIWSMTIMTNIPEQLSNCQSYFVRPCCTPQPADV-YFIHRSGFPVPGFQLWPCQLEGFLVRMMLDDHVDKNAIGNSSAPSRAT</t>
    </r>
    <r>
      <rPr>
        <rFont val="Arial"/>
        <color rgb="FF34A853"/>
        <sz val="8.0"/>
      </rPr>
      <t>KKSAYYIFTIIEMTMW-</t>
    </r>
  </si>
  <si>
    <r>
      <rPr>
        <rFont val="Arial"/>
        <color rgb="FF000000"/>
        <sz val="8.0"/>
      </rPr>
      <t>MRRIG-TPIMWRMWPEWDTSHSLNGTWCLVVLHGMAACIQDGWAEGVHPGIHHSGQVQTDQPFYQDAIWSMTIMTNIPEQLSNCQSYFVRPCCTPQPADV-YFIHRSGFPVPGFQLWPCQLEGFLVRMMLDDHVDKNAIGNSSAPSRAT</t>
    </r>
    <r>
      <rPr>
        <rFont val="Arial"/>
        <color rgb="FF34A853"/>
        <sz val="8.0"/>
      </rPr>
      <t>KKSAYYIFTIIEMTMW-</t>
    </r>
  </si>
  <si>
    <t>got last 17 characters right, didn't change answer despite being told its wrong</t>
  </si>
  <si>
    <t>SLFFRA--LLPF</t>
  </si>
  <si>
    <t>SLFFRAYIKMVINFTGTP</t>
  </si>
  <si>
    <t>all wrong, A3=A2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</si>
  <si>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ugauggacccguaaugaaaaagaagaccauugacugggauaaguccuucgaaaaaaugacugugucuaaagaggugcuaagaggugacgugacuauguuucuuaugcucgaaggaggugguucucacagaugccaauuucacuccacuuacaaaacagagaagccggucacacugcccccgaaucaugucguagaacaucaaauuguaggaccgaccuuggccaaagugcaaaaggcuuuacagucaagcuggaagcacaugcgcggcucauguuaacccuuugaagguuaaauaa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</si>
  <si>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gauggacccguaaugaaaaagaagaccauugacugggauaaguccuucgaaaaaaugacugugucuaaagaggugcuaagaggugacgugacuauguuucuuaugcucgaaggaggugguucucacagaugccaauuucacuccacuuacaaaacagagaagccggucacacugcccccgaaucaugucguagaacaucaaauuguaggaccgaccuuggccaaagugcaaaaggcuuuacagucaagcuggaagcacaugcgcggcucauguuaacccuuugaagguuaaauaa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</si>
  <si>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gauggacccguaaugaaaaagaagaccaugacugggauaaguccuucgaaaaaaugacugugucuaaagaggugcuaagaggugacgugacuauguuucuuaugcucgaaggaggugguucucacagaugccaauuucacuccacuuacaaaacagagaagccggucacacugcccccgaaucaugucguagaacaucaaauuguaggaccgaccuuggccaaagugcaaaaggcuuuacagucaagcuggaagcacaugcgcggcucauguuaacccuuugaagguuaaauaa</t>
  </si>
  <si>
    <t>very close! but has a couple of deletions and swaps in all As. repeated answers in As</t>
  </si>
  <si>
    <t>augguacacugcccccgaaucaugaacauuguaguauuuaacacuccuggcuuggaaccguuucacguuuuccgaaauguucaguuucgaccuucgugugcggcgauggcauuaacuggaaaaccuuaauau</t>
  </si>
  <si>
    <t>augucuuauucaaaugcauggcaucguacaaguaaaucaagucguu</t>
  </si>
  <si>
    <t>augccggcggauugggugaacccgauuauguggcgcacugggccggaaugggauaccagccauagccugaacggcacCuggugccugguggugcugcauggcauggcggcugcauucaggauggcugggcggaaggcguGcauccgggcauUcaucauagcggccagGugcagaccgauCagccguuuuacaggauGcgauuuggagcaugaccauuaugaccaacaUuccggaaCagcUagcaacugccagaGcuauuuugugcgcccguGcugcacccgcaaccagccgauGuaUaaaUauuuuauucaucgcagcggcuuuccggugccgggcuuucagcuguggccgugccagcuggaaggcuuucuggugcgcaugaugcuggaugaucauguggauaaaaaAugccauugggaacagcagugcacccagccgagcaacaaaaaaaGcgcGuaUuauauuuuaccauuauugaaaugaccAugugguaa</t>
  </si>
  <si>
    <t>augccggcggauugggugaacccgauuauguggcgcauguggccggaugggauaccagccauagccugaacggcacuggugccugguggcugcauggcauggcggcgugcauucaggauggcugggcggaaggcgugcauccgggcauucauagcggccaggugcagaccgaucagccguuuuaucaggaugcgauuuggagcaugaccauuaugaccaacauuccggaacagcugagcaacugccagagcuauuuugugcgcccgugcugcacccgcaaccagccgauguauaaauauuuuauucaucgcagcggcuuuccggugccgggcuuucagcuguggccgugccagcuggaaggcuuucuggugcgcaugaugcuggaugaucauguggauaaaaaaugccaugggaacagcagugcacccagccgagcaacaaaaaaagcgcguauuauauuuuuaccauuauugaaaugaccaugugguaa</t>
  </si>
  <si>
    <t>included upper case letters randomly?</t>
  </si>
  <si>
    <t>agcaacaaaaaaagcgcgUAUAUAUUUUUACCACUAUUUGAAAUGACCAUGUGGUAA</t>
  </si>
  <si>
    <t>ucguuguuuuuucgcgcuauauauaaaaugguaauaauucuuuacugguacaccauu</t>
  </si>
  <si>
    <t>ucguuguuuuuuucgcgcauaauauaaaaugguauuaaucuuuacugguacaccauu</t>
  </si>
  <si>
    <t>part upper case? = hallucinating?</t>
  </si>
  <si>
    <t>tacagaaatggttccgtaccgtagcattgttctttacttctgttattgtatatccttcggtcacagttaccggtacttaaactagcttcaccacttcaccaactgggacatggcgctccctttgtcataaaggatcctttggttcggacgcttaatcactagtagttcggactagtagttcggtcgacttccccgttgggaaggaagaaactgtactttcgttttccatttggcgttcaaagttaatccttgacagtagacagaaagttattaccgcatgctctcttcctcaccaagagtctccacttccttcctttcaccagagtcatcctttcaggtagacgtcaccttgccctattgagctggaccgtaacttttcttcttcttcttctggtacctttcctcatgtcagttcaagatgcgggatcctgtttgaactgaggtagtgaatggaatgttcccggactgccgttgtacgttccatattaag</t>
  </si>
  <si>
    <t>tacagttaatttgctacgcatagcattgttctttacttctgttattatggtatccttcctgcacttgacattccggtaacttaaaactcgactggaacccatggctttaaacgctagcttcaccatttggaacagcagttccggacccatggtgacttccacttacccttttgggagaaggaaactgtagacaagagtaaatctggtgacagttagagaaagttcgttcggaccgattcagtggtacgcccttttggggagaagaactgtagactttcaagttcgattcgtggactacagtatgtttcttggttcgttcgttcggactttaacgaagtcttccgagcttggtattcggtagaagtaagagaccacttgaccccattctcatagttcaagttagctgaccgttgaagaattgcgaattcttttaactgacaacagattctccaacttcttttactctccactcctaagtgctgggttgccgtagtttcacacgaattgtctctggaacgggtcatggtatttccttcttttaactgacacacttagagattccacttggttaaaccttgtaacggaaacttccaaattcttgacccgattacctttgct</t>
  </si>
  <si>
    <t>got closer in length each time!</t>
  </si>
  <si>
    <t>taccagtgtgacgggggcttagtacagcatcttgttagtttacaactcctggtggaaccgggttcaacgttttcgaatacttgagttcgaccttgcgtacggagtacaaattccaattatta</t>
  </si>
  <si>
    <t>taccagtgtgacgggggcttagtacagtcatgttagtttaacactcctggtcctggaaccggtttcacgttttcgaatacttgagtccgaccttgcaacgtacggagtacaaattccaattatta</t>
  </si>
  <si>
    <t>got close, but not quite correct</t>
  </si>
  <si>
    <t>tacagaaatacgttcgtaccgtagcattgttctttacttctgttt</t>
  </si>
  <si>
    <t>tacgaaataagtttcgtaaccgtagtgttctttacttctgcttt</t>
  </si>
  <si>
    <t>SUPER CLOSE</t>
  </si>
  <si>
    <t>tacggccgcctaaccacgttgggctaaggctacccgtagcacaccggccttaccctatgggtcggtatcggacttgccgtggaccacgggtcacgacgtaccgtaccgccgctaacctaccggacctaccctttatccgcctaccggcctgcatagtctaacccgtagcagaaataggctaacgctaaacacggcggcatactataaaataagtagcgtccgaaaggccacggccgaaagtccacggaccacccgattaaggtacttgagtcttgacgtctcgaataaataaggcgtttagcctaaaggtccgaatcacttggtaactttttttcgcgcataatatcaaaaatggtaatactttacttactggtagcaccttgctaccggattgggcccgtctggtcgttgccgtcgttggatcatacaccctttttttacggtaaccccttgtcgtaggtcggcttggtttttttttcgctgcgccaagaaggccaccatttacttactttactggcatcacttactactaccaatttcactggactaccatttaactggtaaccaattcaactttactggactaccattttttaggtaccgtggtggttacgctggggtcggcttgcgttttttttcgcgcaatatataaaaaatggtataactttacttacttcactggactaccattttaa</t>
  </si>
  <si>
    <t>tacggccgcctaaccaccttgggcttcacggtacttacaccgctgcatccgaccttaccctatgggtcggtcatggcaccggtacaggaccaccaccacgacgactaccgtaccgccgcgtaaggctacccgtattctaacgcctatacctcgaccgacccgatccgtcacccgcttcgtacggacgtaaatcctacgctaaaccgtacctacgatattatacgtaacgtcgccgaaaggcgcctggccaaagggtctacttgctcgaataaataaggcgcggcgaagcaaacgcgagcgcttttaaactagcgtcgcgaacgcgttcggcggtacctatcctaaagataaacgtcgccgaaaagaaacacgtaataataaaaatggttaatacctaccaaggtattaacttcttagtgctagcatatatcgtctttttttgcgcgtaatatataaaaaattggtaatacctaccaaggtattaacttcttagtgctagcatatatcgtctttttttgcgcgtaatatataaaaaattggtaa</t>
  </si>
  <si>
    <t>tcgttgtttttttcgcgcataatataaaaatggtataactttactactggtacaccaa</t>
  </si>
  <si>
    <t>tcgttggttttttacgcgcataatataaaaatggtataactttactggtacaccaat</t>
  </si>
  <si>
    <t>tcgttgaaaaaactcgcataatataaaaatggtataactttactactggtacaccatt</t>
  </si>
  <si>
    <t>got worse by A3</t>
  </si>
  <si>
    <r>
      <rPr>
        <rFont val="Arial"/>
        <color theme="7"/>
        <sz val="8.0"/>
      </rPr>
      <t>tatttaaccttcaaaggg</t>
    </r>
    <r>
      <rPr>
        <rFont val="Arial"/>
        <color rgb="FF000000"/>
        <sz val="8.0"/>
      </rPr>
      <t>caattacaatggaaaaggttaacatgagccgcggcatgtgcttccagcttgactgtaaagccttttgcactttggccaaggtcggtcctcacaatttgatgttctacgacatgattcggggcagtgactccggcttctctgttttgcgtggacatttttcgaaggtacttatcccagtcgacttatcccagtcacttatctgttcccttcaaagggttaacatcatgaggccgtgcttaggtacactctttagacacagtcatcttttccgagttcttcgagcataagaaacatagtcacgtcactcttagcacctctttagacacagtcatctttccaaagatggatttgtggataagcaatttccttcgagttgaatgttccagctggctgtagcaactgctccatcctcaaatagaagaaatgaccctttcatatgacattccatctgggaatgcttgcttgaaatagtcaggcatgtctgccgggtactttgtgaagaagcaacggtttccattatgaaagactgacagtatgtcaaaggagaaatggaaaggggtttcccgcaggcttgatgatcactaattcggacatctgtttcccttcgtaagggggtaccagttcctacaccttcgatcgtaaatcattgacactgccttccatatggttatcgtcttcat</t>
    </r>
    <r>
      <rPr>
        <rFont val="Arial"/>
        <color theme="7"/>
        <sz val="8.0"/>
      </rPr>
      <t>atttcttgtacgatgccatgctttgaataagacat</t>
    </r>
  </si>
  <si>
    <r>
      <rPr>
        <rFont val="Arial"/>
        <color theme="7"/>
        <sz val="8.0"/>
      </rPr>
      <t>tatttaaccttcaaagg</t>
    </r>
    <r>
      <rPr>
        <rFont val="Arial"/>
        <color theme="1"/>
        <sz val="8.0"/>
      </rPr>
      <t>ttaacacttttggccaaggttaacacttttggcagccgtcatggccaaaggttaacaggtctactcttttggccaaaggtttctgtgtacgatgtttctacgacatgattcggggcagtgactccggcttctctgttttgcgtggacatttttcgaaggtacttatcccagtcgacttatcccagtcacttatctgttcccttcaaagggttaacatcatgaggccgtgcttaggtacactctttagacacagtcatcttttccgagttcttcgagcataagaaacatagtcacgtcactcttagcacctctttagacacagtcatctttccaaagatggatttgtggataagcaatttccttcgagttgaatgttccagctggctgtagcaactgctccatcctcaaatagaagaaatgaccctttcatatgacattccatctgggaatgcttgcttgaaatagtcaggcatgtctgccgggtactttgtgaagaagcaacggtttccattatgaaagactgacagtatgtcaaaggagaaatggaaaggggtttcccgcaggcttgatgatcactaattcggacatctgtttcccttcgtaagggggtaccagttcctacaccttcgatcgtaaatcattgacactgccttccatatggttatcgtcttcat</t>
    </r>
    <r>
      <rPr>
        <rFont val="Arial"/>
        <color rgb="FF34A853"/>
        <sz val="8.0"/>
      </rPr>
      <t>atttcttgtacgatgccatgctttgaataagacat</t>
    </r>
  </si>
  <si>
    <r>
      <rPr>
        <rFont val="Arial"/>
        <color rgb="FF34A853"/>
        <sz val="8.0"/>
      </rPr>
      <t>tatttaaccttcaaagg</t>
    </r>
    <r>
      <rPr>
        <rFont val="Arial"/>
        <color theme="1"/>
        <sz val="8.0"/>
      </rPr>
      <t>ttaacacttttggccaaggttaacacttttggcagccgtcatggccaaaggttaacaggtctactcttttggccaaaggtttctgtgtacgatgtttctacgacatgattcggggcagtgactccggcttctctgttttgcgtggacatttttcgaaggtacttatcccagtcgacttatcccagtcacttatctgttcccttcaaagggttaacatcatgaggccgtgcttaggtacactctttagacacagtcatcttttccgagttcttcgagcataagaaacatagtcacgtcactcttagcacctctttagacacagtcatctttccaaagatggatttgtggataagcaatttccttcgagttgaatgttccagctggctgtagcaactgctccatcctcaaatagaagaaatgaccctttcatatgacattccatctgggaatgcttgcttgaaatagtcaggcatgtctgccgggtactttgtgaagaagcaacggtttccattatgaaagactgacagtatgtcaaaggagaaatggaaaggggtttcccgcaggcttgatgatcactaattcggacatctgtttcccttcgtaagggggtaccagttcctacaccttcgatcgtaaatcattgacactgccttccatatggttatcgtcttcat</t>
    </r>
    <r>
      <rPr>
        <rFont val="Arial"/>
        <color rgb="FF34A853"/>
        <sz val="8.0"/>
      </rPr>
      <t>atttcttgtacgatgccatgctttgaataagacat</t>
    </r>
  </si>
  <si>
    <t>first few starting characters (17) and last bit correct (35), middle is wrong</t>
  </si>
  <si>
    <r>
      <rPr>
        <rFont val="Arial"/>
        <color rgb="FF34A853"/>
        <sz val="8.0"/>
      </rPr>
      <t>atg</t>
    </r>
    <r>
      <rPr>
        <rFont val="Arial"/>
        <color rgb="FF000000"/>
        <sz val="8.0"/>
      </rPr>
      <t>catgacccggtacttaaattgctagcttccactccgttgaaccattggtagttcggacgaccttttggtagaatttcgggtaggactaagtagtcgg</t>
    </r>
  </si>
  <si>
    <r>
      <rPr>
        <rFont val="Arial"/>
        <color theme="7"/>
        <sz val="8.0"/>
      </rPr>
      <t>atg</t>
    </r>
    <r>
      <rPr>
        <rFont val="Arial"/>
        <color theme="1"/>
        <sz val="8.0"/>
      </rPr>
      <t>tcacagtcatcagtggaggcaaccttttggggccaaggggcggtcgaactactactagggtttttggggaaggaaggaacttcatagttagccttcgctttgtagatgtcttgtagt</t>
    </r>
  </si>
  <si>
    <r>
      <rPr>
        <rFont val="Arial"/>
        <color rgb="FF34A853"/>
        <sz val="8.0"/>
      </rPr>
      <t>atg</t>
    </r>
    <r>
      <rPr>
        <rFont val="Arial"/>
        <color theme="1"/>
        <sz val="8.0"/>
      </rPr>
      <t>tacatgtacactgggggagaagggaagggaaggggctgtatccttaccccttttgggagcaagcctccagccctgtcaccaactcccccggagacctccttcaaccagccctgtacatgtcagt</t>
    </r>
  </si>
  <si>
    <t>only first 3 characters correct, despite being shorter</t>
  </si>
  <si>
    <t>Reverse Complement this sequnce:
atgtcttattcaaagcatggcatcgtacaagaaatccctttgaaggttaaataa</t>
  </si>
  <si>
    <r>
      <rPr>
        <rFont val="Arial"/>
        <color theme="7"/>
        <sz val="8.0"/>
      </rPr>
      <t>ttatttaaccttcaaa</t>
    </r>
    <r>
      <rPr>
        <rFont val="Arial"/>
        <color rgb="FF000000"/>
        <sz val="8.0"/>
      </rPr>
      <t>ggatctgccattgttctttaggaaaacttcctaattt</t>
    </r>
    <r>
      <rPr>
        <rFont val="Arial"/>
        <color theme="7"/>
        <sz val="8.0"/>
      </rPr>
      <t>at</t>
    </r>
  </si>
  <si>
    <r>
      <rPr>
        <rFont val="Arial"/>
        <color theme="7"/>
        <sz val="8.0"/>
      </rPr>
      <t>ttatttaaccttcaaaagggat</t>
    </r>
    <r>
      <rPr>
        <rFont val="Arial"/>
        <color theme="8"/>
        <sz val="8.0"/>
      </rPr>
      <t>cttgtacgatgccatgctttgaataagacat</t>
    </r>
  </si>
  <si>
    <r>
      <rPr>
        <rFont val="Arial"/>
        <color rgb="FF34A853"/>
        <sz val="8.0"/>
      </rPr>
      <t>tatatt</t>
    </r>
    <r>
      <rPr>
        <rFont val="Arial"/>
        <color theme="1"/>
        <sz val="8.0"/>
      </rPr>
      <t>ggaagttttccctagacaatgtctacggtacgaaacttata</t>
    </r>
  </si>
  <si>
    <t>A2 was close, but deleted middle bit</t>
  </si>
  <si>
    <t>ttaaccacatggcatggtttaatgtaatataatacgcatcttttttgttgctcggctgggtgcactgctgttcccaatggcattttttatccacatgatcatccagcatcatgcgcaccagaaagccttccagctggcacggccacagctgaaagcccggcaccggaagccgctgcgataaatatttatatacggctggttgcgggtgcagcacgggcgcaaaaatagctctggcagggttgtcctccagctgttcggaaatgttggtcataatggtcatgctccaatcgcatctgataaaacggctgatcggctgtgcacctggccacaggctgcaccttccagctggcacggcagctgaaagcccggcacgggcgcaacaaaaatagctctggcagttgctcagctgttccggaatgttcatggtaatatacgcgcttttttggtacgcgctttttgttctcgtgatataaacggcggctgttgcgggtgcagcacgggcg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</t>
  </si>
  <si>
    <t>ttaccacatggtcattt...tattaatattt...</t>
  </si>
  <si>
    <t>ttaccacatggcat...ttttcatcag...ccgctttttgtt...tattataacgcg...</t>
  </si>
  <si>
    <t>A1 was SUPER LONG (didn't even finish generating). A2/A3 refused to generate entire thing, despite being told to</t>
  </si>
  <si>
    <t>CTT, CTC, CTA, CTG, TTA, TTG</t>
  </si>
  <si>
    <t>GAC, GAU</t>
  </si>
  <si>
    <t>I asked for DNA codons, but still right</t>
  </si>
  <si>
    <t>ATT, ATC, ATA</t>
  </si>
  <si>
    <t>AAU, AAC</t>
  </si>
  <si>
    <t>UUU, UUC</t>
  </si>
  <si>
    <t>C([C@@H]([C@H]([C@@H](C(=O)O)O)O)O)O</t>
  </si>
  <si>
    <t>C1C(C(=O)O)C(C(=O)O)C(O1)C(O)CO</t>
  </si>
  <si>
    <t>C(C(C1C(=O)C=C(O1)O)O)O</t>
  </si>
  <si>
    <t>OC[C@H]1OC(O)[C@@H](O)[C@@H](O)[C@H]1O</t>
  </si>
  <si>
    <t>OC[C@H]1OC(O)[C@@H](O)[C@H](O)[C@@H]1O</t>
  </si>
  <si>
    <t>OC[C@@H]1OC(O)[C@H](O)[C@@H](O)[C@@H]1O</t>
  </si>
  <si>
    <t>A1 structure is SUPER CLOSE (not random)</t>
  </si>
  <si>
    <t>NC(N)=N</t>
  </si>
  <si>
    <t>phosphoric acid</t>
  </si>
  <si>
    <t>phosphate ion</t>
  </si>
  <si>
    <t>succinic acid</t>
  </si>
  <si>
    <t>Adenosine 5'-triphosphate" (ATP)</t>
  </si>
  <si>
    <t>Nicotinamide adenine dinucleotide phosphate (NADP+)</t>
  </si>
  <si>
    <t>Nicotinamide adenine dinucleotide (NAD+)</t>
  </si>
  <si>
    <t>3-methyl-1-butanol</t>
  </si>
  <si>
    <t>2-methyl-1-butanol</t>
  </si>
  <si>
    <t>L-cysteine</t>
  </si>
  <si>
    <t>penicillamine</t>
  </si>
  <si>
    <t>D-cysteine, which is an amino acid and an enantiomer of L-cysteine</t>
  </si>
  <si>
    <t>InChI=1S/C3H7NO2/c1-2(4)3(5)6/h2H,4H2,1H3,(H,5,6)</t>
  </si>
  <si>
    <t>InChI=1S/C3H7NO2/c1-2(4)3(5)6/h2,4H,1H3,(H,5,6)/t2-/m0/s1</t>
  </si>
  <si>
    <t>A1 structure is SUPER CLOSE (not random) A2/A3 both ERROR</t>
  </si>
  <si>
    <t>InChI=1S/C10H16N2O3S/c1-6-3-5-9(4-7(6)2)16-10(15)11-8(12)13-14/h7-9H,3-5H2,1-2H3,(H,11,15)(H2,12,13,14)</t>
  </si>
  <si>
    <t>InChI=1S/C10H16N2O3S/c1-6-3-5-9(4-7(6)2)16-10(15)11-8(12)13-14/h5-7H,3-4H2,1-2H3,(H,11,15)(H2,12,13,14)</t>
  </si>
  <si>
    <t>InChI=1S/C10H16N2O3S/c1-6-3-5-9(4-7(6)2)16-10(15)11-8(12)13-14/h6-7H,3-5H2,1-2H3,(H,11,15)(H2,12,13,14)</t>
  </si>
  <si>
    <t>InChI=1S/H3O4P/c1-5(2,3)4/h(H3,1,2,3,4)</t>
  </si>
  <si>
    <t>Generation is SUPER CLOSE, but essentially didn't finish (needed a bit more)</t>
  </si>
  <si>
    <t>InChI=1S/C21H22NO4/c1-2-7-20-8-6-17-14(11-20)15(22)12-18(23)19(17)24-16(13-20)9-10-21(3-4-21)25-5-1/h1-5,7,12,16,22-23H,6,8-11,13H2</t>
  </si>
  <si>
    <t>InChI=1S/C21H22NO4/c1-2-7-20-8-6-17-14(11-20)15(22)12-18(23)19(17)24-16(13-20)9-10-21(3-4-21)25-5-1/h1-5,7,12,16,22-23H,6,8-11,13H2/t16-/m0/s1</t>
  </si>
  <si>
    <t>InChI=1S/C5H9NO4/c6-3(5(9)10)1-2-4(7)8/h3H,1-2,6H2,(H,7,8)(H,9,10)</t>
  </si>
  <si>
    <t>InChI=1S/C5H9NO4/c6-3(5(9)10)1-2-4(7)8/h3,6H,1-2H2,(H,7,8)(H,9,10)</t>
  </si>
  <si>
    <t>A2/A3 ERROR. A1 has similar elements, but wrong</t>
  </si>
  <si>
    <t>adenosine triphosphate</t>
  </si>
  <si>
    <t>stereoisomer of methotrexate</t>
  </si>
  <si>
    <t>stereoisomer of folic acid</t>
  </si>
  <si>
    <t>A3 = still wrong... the correct answer is a DERIVATIVE of folic acid— not a stereoisomer</t>
  </si>
  <si>
    <t xml:space="preserve">L-threonine </t>
  </si>
  <si>
    <t>L-Norleucine</t>
  </si>
  <si>
    <t>N-acetyl-L-glutamine</t>
  </si>
  <si>
    <t>A2 same formula! but wrong structure. interesting: given correct formula in InChI but still gives chemical answers with wrong formulas (A1/A3)</t>
  </si>
  <si>
    <t>hesperidin</t>
  </si>
  <si>
    <t>acetylsalicylic acid</t>
  </si>
  <si>
    <t>epicatechin gallate</t>
  </si>
  <si>
    <t>I checked if these chemicals are close, and they are NOT</t>
  </si>
  <si>
    <t>CC(=O)NC@@HC</t>
  </si>
  <si>
    <t>CC(C(=O)NC@@HN)O</t>
  </si>
  <si>
    <t>CC(C(=O)NC@@HC(=O)O)O</t>
  </si>
  <si>
    <t>C([C@@H]1[C@H]([C@@H]([C@H](C(=O)O1)O)O)O)O</t>
  </si>
  <si>
    <t>O[C@@H]1[C@H](O)[C@@H](O)[C@@H](C(=O)O1)O</t>
  </si>
  <si>
    <t>O[C@H]1[C@@H](O)[C@@H](O)[C@H](C(=O)O1)O</t>
  </si>
  <si>
    <t>O[C@H]1C@@HC@HC@@H[C@@H]1O</t>
  </si>
  <si>
    <t>O[C@@H]1C@HC@@HC@@H[C@@H]1O</t>
  </si>
  <si>
    <t>OC1C(O)C(O)C(O)C(O)C1O</t>
  </si>
  <si>
    <t>A1/A2 error. A3 contains similar elements but wrong</t>
  </si>
  <si>
    <t>O[C@H]1[C@@H](O)[C@H](O)[C@@H](O)[C@H]1O</t>
  </si>
  <si>
    <t>O[C@H]1[C@@H](O)[C@H](O)[C@@H](O)[C@@H](O1)CO</t>
  </si>
  <si>
    <t>OC[C@@H]1OC(O)[C@H](O)[C@@H]1O</t>
  </si>
  <si>
    <t>Each attempt got closer and closer, but still wrong</t>
  </si>
  <si>
    <t>O[C@@H]1[C@H](O)[C@@H](O)[C@@H](O)[C@@H](O)[C@@H]1N1CCC[NH+](CCCCCCCC[N-]2CCOCC2)C1</t>
  </si>
  <si>
    <t>CCCCCCCC[N+]1=CC(=C2C(=C1[N-]C(=O)C[C@H](O)[C@@H](O)[C@H](O)CO)C(=O)NC2=O)C(=O)OCCCCCCC</t>
  </si>
  <si>
    <t>CCCCCCCC[N+](CC1=CNC2=C1N=CN=C2N)CC1=CNC2=C1N=CN=C2N</t>
  </si>
  <si>
    <t>A2 = I told it about a warning I got and it resolved warning, but still wrong. WARNING: "Explicit valence for atom # 24 N, 4, is greater than permitted"</t>
  </si>
  <si>
    <t>InChI=1S/C28H46O/c1-18(2)19(3)7-8-20(4)24-12-13-25-23-11-10-21-17-22(29)9-6-14-26(21,5)27(23)15-16-28(24,25)30/h7,19,21-25,29-30H,6,8-17H2,1-5H3/b20-7+/t21-,22+,23-,24+,25-,26+,27+,28-/m1/s1</t>
  </si>
  <si>
    <t>InChI=1S/C28H46O/c1-18(2)19(3)7-8-20(4)24-12-13-25-23(6)11-10-22-17-27(29)14-9-21(22)15-16-28(25,24)26(27)30/h19-27,29-30H,6-17H2,1-5H3/b20-8+/t20-,21+,22-,23+,24+,25+,26-,27+,28-/m1/s1</t>
  </si>
  <si>
    <t>InChI=1S/C28H46O/c1-18(2)19(3)7-8-20(4)24-12-13-25-23(6)11-10-22-17-27(29)14-9-21(22)15-16-28(25,24)26(27)30/h18-27,29-30H,6-17H2,1-5H3/b19-18+/t19-,20+,21-,22+,23+,24-,25-,26+,27-,28-/m1/s1</t>
  </si>
  <si>
    <t>InChI=1S/C5H4O5/c6-3(7)1-2-4(8)9-5(10)11/h1-2H2,(H,6,7)(H,8,9)(H,10,11)</t>
  </si>
  <si>
    <t>InChI=1S/C5H4O5/c6-3(7)1-2-4(8)9-5(10)11/h1-2H2,(H,6,7)(H,8,9)</t>
  </si>
  <si>
    <t>InChI=1S/C26H21NO4/c1-28-20-10-7-17(8-11-20)25-21-14-19-15-22(29-25)24-16-23(30-26(19)24)18-6-3-2-5-13-27-12-4-9-18/h2-16,25-26H,1H3</t>
  </si>
  <si>
    <t>InChI=1S/C26H21NO4/c1-28-20-10-7-17(8-11-20)25-21-14-19-15-22(29-25)24-16-23(30-26(19)24)18-6-3-2-5-13-27-12-4-9-18/h2-16,25H,1H3</t>
  </si>
  <si>
    <t>InChI=1S/C8H6O2/c9-8(10)7-5-3-1-2-4-6-7/h1-6H,(H,9,10)</t>
  </si>
  <si>
    <t>InChI=1S/C8H6O2/c9-8(10)6-4-2-1-3-5-6/h1-5H,(H,9,10)</t>
  </si>
  <si>
    <t>InChI=1S/C15H14O4/c1-18-14-8-6-11(7-9-14)12-3-4-13(16)10-15(12)17-5-2/h3-10,16H,1-2H3</t>
  </si>
  <si>
    <r>
      <rPr>
        <rFont val="Arial"/>
        <color theme="1"/>
        <sz val="8.0"/>
      </rPr>
      <t xml:space="preserve">"The hybridization of a chiral carbon is </t>
    </r>
    <r>
      <rPr>
        <rFont val="Arial"/>
        <i/>
        <color theme="1"/>
        <sz val="8.0"/>
      </rPr>
      <t>typically</t>
    </r>
    <r>
      <rPr>
        <rFont val="Arial"/>
        <color theme="1"/>
        <sz val="8.0"/>
      </rPr>
      <t xml:space="preserve"> sp3."</t>
    </r>
  </si>
  <si>
    <t>"it's not possible"</t>
  </si>
  <si>
    <t>"it doesn't neatly fit into the typical sp3, sp2, or sp hybridization patterns."</t>
  </si>
  <si>
    <t>"The double-bonded oxygen in this structure likely has a sp2 hybridization."</t>
  </si>
  <si>
    <t>"Is most likely in a sp3 hybridization state"</t>
  </si>
  <si>
    <t>29 sigma bonds, 3 pi bonds. 32 bonds total</t>
  </si>
  <si>
    <t>6 bonds</t>
  </si>
  <si>
    <t>A1 = had to ask for specific number</t>
  </si>
  <si>
    <t>~40-50 bonds</t>
  </si>
  <si>
    <t>~25-30 bonds</t>
  </si>
  <si>
    <t>~24-26 bonds</t>
  </si>
  <si>
    <t>50 bonds</t>
  </si>
  <si>
    <t>Cannot be determined...</t>
  </si>
  <si>
    <t>8 bonds</t>
  </si>
  <si>
    <t>Changed prompt to this: "State the number of bonds in the chemical described by this InChI..."</t>
  </si>
  <si>
    <t>~120-130 bonds</t>
  </si>
  <si>
    <t>"I need the specific structural diagram or additional information detailing the connectivity between the atoms"</t>
  </si>
  <si>
    <t>~130-140 bonds</t>
  </si>
  <si>
    <t>66 bonds</t>
  </si>
  <si>
    <t>A2 Logic = often over counts: "Carbon (C): 9 carbons x 4 bonds each = 36 bonds; Hydrogen (H): 13 hydrogens x 1 bond each = 13 bonds; Nitrogen (N): 3 nitrogens x 3 bonds each = 9 bonds; Oxygen (O): 4 oxygens x 2 bonds each = 8 bonds"</t>
  </si>
  <si>
    <t>14 bonds</t>
  </si>
  <si>
    <t>A1 Logic = "C-C (x2): 4 single bonds". A2 Logic = "C-C (x3): 6 single bonds"</t>
  </si>
  <si>
    <t>34 bonds</t>
  </si>
  <si>
    <t>58 bonds</t>
  </si>
  <si>
    <t>"42 single bonds and 3 double bonds"</t>
  </si>
  <si>
    <t>49 bonds</t>
  </si>
  <si>
    <t>47 bonds</t>
  </si>
  <si>
    <t xml:space="preserve">8 carbons, 7 hydrogens, 1 nitrogen, 4 oxygens, 1 sulfur </t>
  </si>
  <si>
    <t xml:space="preserve">5 carbons, 11 hydrogens, 1 nitrogen, 3 oxygens, 1 sulfur </t>
  </si>
  <si>
    <t>64 hydrogens</t>
  </si>
  <si>
    <t>refused to change answer</t>
  </si>
  <si>
    <t>9 hydrogens</t>
  </si>
  <si>
    <t>"Would you like assistance in generating the 3D structure to count the hydrogens?"</t>
  </si>
  <si>
    <t>54 hydrogens</t>
  </si>
  <si>
    <t>"there are no explicit mentions of hydrogen atoms in this SMILES representation"</t>
  </si>
  <si>
    <t>40 carbons, 56 hydrogens, 2 oxygens, 2 phosphorus</t>
  </si>
  <si>
    <t>40 carbons, 64 hydrogens, 8 oxygens, 4 phosphorus</t>
  </si>
  <si>
    <t>40 carbons, 64 hydrogens, 10 oxygens, 4 phosphorus</t>
  </si>
  <si>
    <t xml:space="preserve">19 carbons, 34 hydrogens, 1 oxygen </t>
  </si>
  <si>
    <t xml:space="preserve">20 carbons, 36 hydrogens, 1 oxygen </t>
  </si>
  <si>
    <t xml:space="preserve">21 carbons, 38 hydrogens, 1 oxygen </t>
  </si>
  <si>
    <t>8 carbons, 8 hydrogens, 6 nitrogens, 2 oxygens</t>
  </si>
  <si>
    <t>9 carbons, 8 hydrogens, 6 nitrogens, 2 oxygens</t>
  </si>
  <si>
    <t>8 carbons, 6 hydrogens, 6 nitrogens, 2 oxygens</t>
  </si>
  <si>
    <t>A3 logic = "carbons and nitrogens are wrong" --&gt; changed hydrogens</t>
  </si>
  <si>
    <t>0 nitrogens</t>
  </si>
  <si>
    <t>1 nitrogen</t>
  </si>
  <si>
    <t>2 nitrogens</t>
  </si>
  <si>
    <t>17 hydrogens</t>
  </si>
  <si>
    <t>21 hydrogens</t>
  </si>
  <si>
    <t>it specifically stated "C12H22O11" in its answer showing it memorized it: "Its chemical formula is C12H22O11."</t>
  </si>
  <si>
    <t>1 carbon, 2 nitrogens, 5 hydrogens, 7 oxygens, 1 phosphorus</t>
  </si>
  <si>
    <t>1 carbon, 2 nitrogens, 4 hydrogens, 4 oxygens, 1 phosphorus</t>
  </si>
  <si>
    <t>60 carbons, 4 oxygens</t>
  </si>
  <si>
    <t>60 carbons, 4 oxygens, 106 hydrogens</t>
  </si>
  <si>
    <t>56 carbons, 4 oxygens, 112 hydrogens</t>
  </si>
  <si>
    <t>"The sequence recognized by HindIII is:
5' - AAGCTT - 3'
3' - TTCGAA - 5'
The cleavage occurs between the A and the G nucleotides on each strand within this sequence. Specifically, between the A and T nucleotides on the top strand (5' to 3') and between the A and T nucleotides on the bottom strand (3' to 5')."</t>
  </si>
  <si>
    <t>"HindIII recognizes and cleaves the DNA between the A (adenine) and the G (guanine) nucleotides on both DNA strands within this sequence. This results in a straight cut, producing cohesive or "sticky ends" with a 5' overhang of AATT on one strand and a 3' overhang of TTAA on the complementary strand."</t>
  </si>
  <si>
    <t>"HindIII cleaves the DNA between the A (adenine) and the G (guanine) nucleotides on each strand of the DNA. This results in a blunt-end cut, where the phosphodiester backbone is directly cut between the A and the G, producing fragments with no overhangs."</t>
  </si>
  <si>
    <t>restriction site questions are great examples of the guessing that ChatGPT does</t>
  </si>
  <si>
    <t>"The PstI recognition sequence is: 5′-CTGCAG-3′
The cleavage site occurs between the C and the T, precisely between the G and the A"</t>
  </si>
  <si>
    <t>"The correct cleavage site for the PstI restriction enzyme is: 5′-CTGCAG-3′
The cleavage occurs between the C and the G nucleotides, specifically between the G and the C"</t>
  </si>
  <si>
    <t>"The correct cleavage site for the PstI restriction enzyme is: 5′-CTGCAG-3′
The cleavage occurs between the C and the T nucleotides, specifically between the G and the C"</t>
  </si>
  <si>
    <t>doesn't understand "|" character, as shown in generated result (see pics)</t>
  </si>
  <si>
    <t>5' - G|ATATC - 3', 3' - CTATA|G - 5'</t>
  </si>
  <si>
    <t>5' - GA|TATC - 3', 3' - CTATA|G - 5'</t>
  </si>
  <si>
    <t>5' - G|GATTC - 3', 3' - CCTAGG - 5'</t>
  </si>
  <si>
    <t>yes, at "CGUGGC" and "GCCACG"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</si>
  <si>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</si>
  <si>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too long to determine</t>
  </si>
  <si>
    <t>yes, around here: "gaccattatgaccaacattccggaacagctgagcaactgccagagctattttgtgcgcccgtgctgcacccgcaaccagccgatgtataaatattttattcatcgcagcggctttccggtgccgggctttcagctgtggccgtgccagctggaaggctttctggtgcgcatgatgctggatga"</t>
  </si>
  <si>
    <t>-13 to -8 from start codon</t>
  </si>
  <si>
    <t>-35 to -10 from start codon</t>
  </si>
  <si>
    <t>"terms all relate to techniques or methods used in molecular biology, particularly in genetic engineering and the construction of recombinant DNA"</t>
  </si>
  <si>
    <t>DNA Assembly</t>
  </si>
  <si>
    <t>for A2 = "can you be more specific as to what the name of these techniques are generally called?"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</si>
  <si>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</si>
  <si>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CHART 1</t>
  </si>
  <si>
    <t>Overall</t>
  </si>
  <si>
    <t>Attempt 1</t>
  </si>
  <si>
    <t>Attempt 2</t>
  </si>
  <si>
    <t>Attempt 3</t>
  </si>
  <si>
    <t>CHART 2</t>
  </si>
  <si>
    <t>Easy Bio</t>
  </si>
  <si>
    <t>Medium Bio</t>
  </si>
  <si>
    <t>Hard Bio</t>
  </si>
  <si>
    <t>CHART 3</t>
  </si>
  <si>
    <t>Medium Chem</t>
  </si>
  <si>
    <t>Hard Chem</t>
  </si>
  <si>
    <t>CHART 4</t>
  </si>
  <si>
    <t>Easy Code</t>
  </si>
  <si>
    <t>Hard Code</t>
  </si>
  <si>
    <t>CHART 5</t>
  </si>
  <si>
    <t>CHART 6</t>
  </si>
  <si>
    <t>CHART 7</t>
  </si>
  <si>
    <t>CHART 8</t>
  </si>
  <si>
    <t>Restriction Sites</t>
  </si>
  <si>
    <t>ChaptGPT-3.5</t>
  </si>
  <si>
    <t>Correct A1</t>
  </si>
  <si>
    <t>Correct A2</t>
  </si>
  <si>
    <t>Correct A3</t>
  </si>
  <si>
    <t>Correct</t>
  </si>
  <si>
    <t>Wrong</t>
  </si>
  <si>
    <t>Total Qs</t>
  </si>
  <si>
    <t>TOTAL BIO</t>
  </si>
  <si>
    <t>TOTAL CHEM</t>
  </si>
  <si>
    <t>TOTAL CODE</t>
  </si>
  <si>
    <t>TOTAL EASY</t>
  </si>
  <si>
    <t>TOTAL MED</t>
  </si>
  <si>
    <t>TOTAL HARD</t>
  </si>
  <si>
    <t>TOPIC</t>
  </si>
  <si>
    <t>DIFFICULTY</t>
  </si>
  <si>
    <t>SUBJECT</t>
  </si>
  <si>
    <t>16 categories</t>
  </si>
  <si>
    <t>5 levels</t>
  </si>
  <si>
    <t>3 domains</t>
  </si>
  <si>
    <t>Look-up</t>
  </si>
  <si>
    <t>Context-given</t>
  </si>
  <si>
    <t>Comp. DNA</t>
  </si>
  <si>
    <t>Easy Application</t>
  </si>
  <si>
    <t>Informatics</t>
  </si>
  <si>
    <t>Rev. Comp. DNA</t>
  </si>
  <si>
    <t>Hard Look-up</t>
  </si>
  <si>
    <t>Application</t>
  </si>
  <si>
    <t>Chemical &lt;&gt; SMILES</t>
  </si>
  <si>
    <t>Chemical &lt;&gt; InChI</t>
  </si>
  <si>
    <t>Counting bonds</t>
  </si>
  <si>
    <t>Counting atoms</t>
  </si>
  <si>
    <t>Counting codons</t>
  </si>
  <si>
    <t>TOTAL:</t>
  </si>
  <si>
    <t>120 questions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</si>
</sst>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sz val="8.0"/>
      <color theme="1"/>
      <name val="Arial"/>
      <scheme val="minor"/>
    </font>
    <font>
      <sz val="8.0"/>
      <color rgb="FF000000"/>
      <name val="Arial"/>
      <scheme val="minor"/>
    </font>
    <font>
      <sz val="8.0"/>
      <color rgb="FF000000"/>
      <name val="Arial"/>
    </font>
    <font>
      <sz val="8.0"/>
      <color rgb="FF34A853"/>
      <name val="Arial"/>
      <scheme val="minor"/>
    </font>
    <font>
      <b/>
      <sz val="7.0"/>
      <color theme="1"/>
      <name val="Arial"/>
      <scheme val="minor"/>
    </font>
    <font>
      <sz val="11.0"/>
      <color theme="1"/>
      <name val="Arial"/>
      <scheme val="minor"/>
    </font>
    <font/>
    <font>
      <color theme="1"/>
      <name val="Arial"/>
    </font>
    <font>
      <b/>
      <sz val="6.0"/>
      <color theme="1"/>
      <name val="Arial"/>
      <scheme val="minor"/>
    </font>
    <font>
      <sz val="11.0"/>
      <color rgb="FF000000"/>
      <name val="Arial"/>
    </font>
    <font>
      <b/>
      <sz val="12.0"/>
      <color theme="1"/>
      <name val="Arial"/>
      <scheme val="minor"/>
    </font>
    <font>
      <b/>
      <sz val="9.0"/>
      <color theme="1"/>
      <name val="Arial"/>
      <scheme val="minor"/>
    </font>
    <font>
      <sz val="7.0"/>
      <color theme="1"/>
      <name val="Arial"/>
      <scheme val="minor"/>
    </font>
    <font>
      <b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32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2" fillId="0" fontId="2" numFmtId="3" xfId="0" applyAlignment="1" applyBorder="1" applyFont="1" applyNumberFormat="1">
      <alignment horizontal="center" readingOrder="0"/>
    </xf>
    <xf borderId="8" fillId="0" fontId="2" numFmtId="3" xfId="0" applyAlignment="1" applyBorder="1" applyFont="1" applyNumberFormat="1">
      <alignment horizontal="center" readingOrder="0"/>
    </xf>
    <xf borderId="8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2" fillId="0" fontId="2" numFmtId="0" xfId="0" applyBorder="1" applyFont="1"/>
    <xf borderId="14" fillId="0" fontId="1" numFmtId="0" xfId="0" applyAlignment="1" applyBorder="1" applyFont="1">
      <alignment readingOrder="0"/>
    </xf>
    <xf borderId="14" fillId="0" fontId="2" numFmtId="0" xfId="0" applyBorder="1" applyFont="1"/>
    <xf borderId="8" fillId="0" fontId="2" numFmtId="49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2" fontId="5" numFmtId="0" xfId="0" applyAlignment="1" applyFill="1" applyFont="1">
      <alignment readingOrder="0" shrinkToFit="0" vertical="top" wrapText="1"/>
    </xf>
    <xf borderId="0" fillId="3" fontId="5" numFmtId="0" xfId="0" applyAlignment="1" applyFill="1" applyFont="1">
      <alignment readingOrder="0" shrinkToFit="0" vertical="top" wrapText="1"/>
    </xf>
    <xf borderId="0" fillId="4" fontId="5" numFmtId="0" xfId="0" applyAlignment="1" applyFill="1" applyFont="1">
      <alignment readingOrder="0" shrinkToFit="0" vertical="top" wrapText="1"/>
    </xf>
    <xf borderId="0" fillId="5" fontId="5" numFmtId="0" xfId="0" applyAlignment="1" applyFill="1" applyFont="1">
      <alignment readingOrder="0" shrinkToFit="0" vertical="top" wrapText="1"/>
    </xf>
    <xf borderId="0" fillId="6" fontId="6" numFmtId="0" xfId="0" applyAlignment="1" applyFill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6" fontId="5" numFmtId="0" xfId="0" applyAlignment="1" applyFont="1">
      <alignment readingOrder="0" shrinkToFit="0" vertical="top" wrapText="1"/>
    </xf>
    <xf borderId="0" fillId="7" fontId="7" numFmtId="0" xfId="0" applyAlignment="1" applyFill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vertical="top"/>
    </xf>
    <xf borderId="0" fillId="2" fontId="5" numFmtId="0" xfId="0" applyAlignment="1" applyFont="1">
      <alignment readingOrder="0" vertical="top"/>
    </xf>
    <xf borderId="0" fillId="8" fontId="5" numFmtId="0" xfId="0" applyAlignment="1" applyFill="1" applyFont="1">
      <alignment readingOrder="0" vertical="top"/>
    </xf>
    <xf borderId="0" fillId="6" fontId="5" numFmtId="0" xfId="0" applyAlignment="1" applyFont="1">
      <alignment readingOrder="0" vertical="top"/>
    </xf>
    <xf borderId="0" fillId="5" fontId="5" numFmtId="0" xfId="0" applyAlignment="1" applyFont="1">
      <alignment readingOrder="0" vertical="top"/>
    </xf>
    <xf borderId="0" fillId="9" fontId="5" numFmtId="0" xfId="0" applyAlignment="1" applyFill="1" applyFont="1">
      <alignment readingOrder="0" shrinkToFit="0" vertical="top" wrapText="1"/>
    </xf>
    <xf borderId="0" fillId="10" fontId="5" numFmtId="0" xfId="0" applyAlignment="1" applyFill="1" applyFont="1">
      <alignment readingOrder="0" vertical="top"/>
    </xf>
    <xf borderId="0" fillId="11" fontId="5" numFmtId="0" xfId="0" applyAlignment="1" applyFill="1" applyFont="1">
      <alignment readingOrder="0" shrinkToFit="0" vertical="top" wrapText="1"/>
    </xf>
    <xf borderId="0" fillId="8" fontId="5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12" fontId="5" numFmtId="0" xfId="0" applyAlignment="1" applyFill="1" applyFont="1">
      <alignment readingOrder="0" vertical="top"/>
    </xf>
    <xf borderId="0" fillId="13" fontId="5" numFmtId="0" xfId="0" applyAlignment="1" applyFill="1" applyFont="1">
      <alignment readingOrder="0" vertical="top"/>
    </xf>
    <xf borderId="0" fillId="14" fontId="5" numFmtId="0" xfId="0" applyAlignment="1" applyFill="1" applyFont="1">
      <alignment readingOrder="0" shrinkToFit="0" vertical="top" wrapText="1"/>
    </xf>
    <xf borderId="0" fillId="7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15" fontId="5" numFmtId="0" xfId="0" applyAlignment="1" applyFill="1" applyFont="1">
      <alignment readingOrder="0" shrinkToFit="0" vertical="top" wrapText="1"/>
    </xf>
    <xf borderId="0" fillId="5" fontId="6" numFmtId="0" xfId="0" applyAlignment="1" applyFont="1">
      <alignment readingOrder="0" vertical="top"/>
    </xf>
    <xf borderId="0" fillId="8" fontId="6" numFmtId="0" xfId="0" applyAlignment="1" applyFont="1">
      <alignment readingOrder="0" shrinkToFit="0" vertical="top" wrapText="1"/>
    </xf>
    <xf borderId="0" fillId="6" fontId="6" numFmtId="0" xfId="0" applyAlignment="1" applyFont="1">
      <alignment readingOrder="0" vertical="top"/>
    </xf>
    <xf borderId="0" fillId="5" fontId="6" numFmtId="0" xfId="0" applyAlignment="1" applyFont="1">
      <alignment readingOrder="0" shrinkToFit="0" vertical="top" wrapText="1"/>
    </xf>
    <xf borderId="0" fillId="5" fontId="8" numFmtId="0" xfId="0" applyAlignment="1" applyFont="1">
      <alignment readingOrder="0" shrinkToFit="0" vertical="top" wrapText="1"/>
    </xf>
    <xf borderId="0" fillId="7" fontId="7" numFmtId="0" xfId="0" applyAlignment="1" applyFont="1">
      <alignment readingOrder="0" shrinkToFit="0" wrapText="1"/>
    </xf>
    <xf borderId="0" fillId="7" fontId="6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7" numFmtId="0" xfId="0" applyAlignment="1" applyFont="1">
      <alignment horizontal="left" readingOrder="0" shrinkToFit="0" vertical="top" wrapText="1"/>
    </xf>
    <xf borderId="14" fillId="0" fontId="5" numFmtId="0" xfId="0" applyBorder="1" applyFont="1"/>
    <xf borderId="7" fillId="0" fontId="5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14" fillId="0" fontId="10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8" fillId="0" fontId="2" numFmtId="10" xfId="0" applyAlignment="1" applyBorder="1" applyFont="1" applyNumberFormat="1">
      <alignment readingOrder="0"/>
    </xf>
    <xf borderId="14" fillId="0" fontId="5" numFmtId="0" xfId="0" applyAlignment="1" applyBorder="1" applyFont="1">
      <alignment readingOrder="0"/>
    </xf>
    <xf borderId="2" fillId="0" fontId="5" numFmtId="0" xfId="0" applyBorder="1" applyFont="1"/>
    <xf borderId="10" fillId="0" fontId="3" numFmtId="0" xfId="0" applyAlignment="1" applyBorder="1" applyFont="1">
      <alignment readingOrder="0"/>
    </xf>
    <xf borderId="8" fillId="0" fontId="2" numFmtId="10" xfId="0" applyBorder="1" applyFont="1" applyNumberFormat="1"/>
    <xf borderId="15" fillId="0" fontId="2" numFmtId="0" xfId="0" applyBorder="1" applyFont="1"/>
    <xf borderId="17" fillId="0" fontId="2" numFmtId="0" xfId="0" applyAlignment="1" applyBorder="1" applyFont="1">
      <alignment readingOrder="0"/>
    </xf>
    <xf borderId="7" fillId="0" fontId="2" numFmtId="0" xfId="0" applyBorder="1" applyFont="1"/>
    <xf borderId="10" fillId="0" fontId="1" numFmtId="0" xfId="0" applyAlignment="1" applyBorder="1" applyFont="1">
      <alignment horizontal="center" readingOrder="0"/>
    </xf>
    <xf borderId="18" fillId="0" fontId="11" numFmtId="0" xfId="0" applyBorder="1" applyFont="1"/>
    <xf borderId="19" fillId="0" fontId="11" numFmtId="0" xfId="0" applyBorder="1" applyFont="1"/>
    <xf borderId="8" fillId="0" fontId="2" numFmtId="0" xfId="0" applyAlignment="1" applyBorder="1" applyFont="1">
      <alignment horizontal="center" readingOrder="0"/>
    </xf>
    <xf borderId="8" fillId="0" fontId="2" numFmtId="10" xfId="0" applyAlignment="1" applyBorder="1" applyFont="1" applyNumberFormat="1">
      <alignment horizontal="center" readingOrder="0"/>
    </xf>
    <xf borderId="8" fillId="0" fontId="12" numFmtId="10" xfId="0" applyAlignment="1" applyBorder="1" applyFont="1" applyNumberFormat="1">
      <alignment horizontal="center" vertical="bottom"/>
    </xf>
    <xf borderId="0" fillId="0" fontId="2" numFmtId="3" xfId="0" applyAlignment="1" applyFont="1" applyNumberFormat="1">
      <alignment horizontal="center" readingOrder="0"/>
    </xf>
    <xf borderId="12" fillId="0" fontId="12" numFmtId="10" xfId="0" applyAlignment="1" applyBorder="1" applyFont="1" applyNumberFormat="1">
      <alignment horizontal="center" vertical="bottom"/>
    </xf>
    <xf borderId="20" fillId="0" fontId="2" numFmtId="10" xfId="0" applyAlignment="1" applyBorder="1" applyFont="1" applyNumberFormat="1">
      <alignment horizontal="center" readingOrder="0" vertical="center"/>
    </xf>
    <xf borderId="12" fillId="0" fontId="11" numFmtId="0" xfId="0" applyBorder="1" applyFont="1"/>
    <xf borderId="21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8" fillId="0" fontId="13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8" fillId="6" fontId="2" numFmtId="3" xfId="0" applyAlignment="1" applyBorder="1" applyFont="1" applyNumberFormat="1">
      <alignment horizontal="center" readingOrder="0"/>
    </xf>
    <xf borderId="8" fillId="6" fontId="2" numFmtId="10" xfId="0" applyAlignment="1" applyBorder="1" applyFont="1" applyNumberFormat="1">
      <alignment horizontal="center" readingOrder="0"/>
    </xf>
    <xf borderId="22" fillId="0" fontId="2" numFmtId="0" xfId="0" applyAlignment="1" applyBorder="1" applyFont="1">
      <alignment readingOrder="0"/>
    </xf>
    <xf borderId="8" fillId="16" fontId="2" numFmtId="0" xfId="0" applyAlignment="1" applyBorder="1" applyFill="1" applyFont="1">
      <alignment readingOrder="0"/>
    </xf>
    <xf borderId="8" fillId="16" fontId="2" numFmtId="3" xfId="0" applyAlignment="1" applyBorder="1" applyFont="1" applyNumberFormat="1">
      <alignment horizontal="center" readingOrder="0"/>
    </xf>
    <xf borderId="8" fillId="16" fontId="2" numFmtId="10" xfId="0" applyAlignment="1" applyBorder="1" applyFont="1" applyNumberFormat="1">
      <alignment horizontal="center" readingOrder="0"/>
    </xf>
    <xf borderId="8" fillId="5" fontId="2" numFmtId="0" xfId="0" applyAlignment="1" applyBorder="1" applyFont="1">
      <alignment readingOrder="0"/>
    </xf>
    <xf borderId="8" fillId="5" fontId="2" numFmtId="3" xfId="0" applyAlignment="1" applyBorder="1" applyFont="1" applyNumberFormat="1">
      <alignment horizontal="center" readingOrder="0"/>
    </xf>
    <xf borderId="8" fillId="5" fontId="2" numFmtId="10" xfId="0" applyAlignment="1" applyBorder="1" applyFont="1" applyNumberFormat="1">
      <alignment horizontal="center" readingOrder="0"/>
    </xf>
    <xf borderId="8" fillId="12" fontId="2" numFmtId="0" xfId="0" applyAlignment="1" applyBorder="1" applyFont="1">
      <alignment readingOrder="0"/>
    </xf>
    <xf borderId="8" fillId="12" fontId="2" numFmtId="3" xfId="0" applyAlignment="1" applyBorder="1" applyFont="1" applyNumberFormat="1">
      <alignment horizontal="center" readingOrder="0"/>
    </xf>
    <xf borderId="8" fillId="12" fontId="2" numFmtId="10" xfId="0" applyAlignment="1" applyBorder="1" applyFont="1" applyNumberFormat="1">
      <alignment horizontal="center" readingOrder="0"/>
    </xf>
    <xf borderId="8" fillId="10" fontId="2" numFmtId="0" xfId="0" applyAlignment="1" applyBorder="1" applyFont="1">
      <alignment readingOrder="0"/>
    </xf>
    <xf borderId="8" fillId="10" fontId="2" numFmtId="3" xfId="0" applyAlignment="1" applyBorder="1" applyFont="1" applyNumberFormat="1">
      <alignment horizontal="center" readingOrder="0"/>
    </xf>
    <xf borderId="8" fillId="10" fontId="2" numFmtId="10" xfId="0" applyAlignment="1" applyBorder="1" applyFont="1" applyNumberFormat="1">
      <alignment horizontal="center" readingOrder="0"/>
    </xf>
    <xf borderId="8" fillId="9" fontId="2" numFmtId="0" xfId="0" applyAlignment="1" applyBorder="1" applyFont="1">
      <alignment readingOrder="0"/>
    </xf>
    <xf borderId="8" fillId="9" fontId="2" numFmtId="3" xfId="0" applyAlignment="1" applyBorder="1" applyFont="1" applyNumberFormat="1">
      <alignment horizontal="center" readingOrder="0"/>
    </xf>
    <xf borderId="8" fillId="9" fontId="2" numFmtId="10" xfId="0" applyAlignment="1" applyBorder="1" applyFont="1" applyNumberFormat="1">
      <alignment horizontal="center" readingOrder="0"/>
    </xf>
    <xf borderId="8" fillId="17" fontId="2" numFmtId="0" xfId="0" applyAlignment="1" applyBorder="1" applyFill="1" applyFont="1">
      <alignment readingOrder="0"/>
    </xf>
    <xf borderId="8" fillId="17" fontId="2" numFmtId="3" xfId="0" applyAlignment="1" applyBorder="1" applyFont="1" applyNumberFormat="1">
      <alignment horizontal="center" readingOrder="0"/>
    </xf>
    <xf borderId="8" fillId="17" fontId="2" numFmtId="10" xfId="0" applyAlignment="1" applyBorder="1" applyFont="1" applyNumberFormat="1">
      <alignment horizontal="center" readingOrder="0"/>
    </xf>
    <xf borderId="0" fillId="0" fontId="14" numFmtId="0" xfId="0" applyFont="1"/>
    <xf borderId="23" fillId="0" fontId="15" numFmtId="0" xfId="0" applyAlignment="1" applyBorder="1" applyFont="1">
      <alignment readingOrder="0" vertical="bottom"/>
    </xf>
    <xf borderId="21" fillId="0" fontId="15" numFmtId="0" xfId="0" applyAlignment="1" applyBorder="1" applyFont="1">
      <alignment horizontal="center" vertical="bottom"/>
    </xf>
    <xf borderId="24" fillId="0" fontId="16" numFmtId="0" xfId="0" applyAlignment="1" applyBorder="1" applyFont="1">
      <alignment readingOrder="0" vertical="top"/>
    </xf>
    <xf borderId="25" fillId="0" fontId="16" numFmtId="0" xfId="0" applyAlignment="1" applyBorder="1" applyFont="1">
      <alignment horizontal="center" vertical="top"/>
    </xf>
    <xf borderId="0" fillId="0" fontId="17" numFmtId="0" xfId="0" applyAlignment="1" applyFont="1">
      <alignment readingOrder="0"/>
    </xf>
    <xf borderId="26" fillId="0" fontId="2" numFmtId="0" xfId="0" applyAlignment="1" applyBorder="1" applyFont="1">
      <alignment readingOrder="0"/>
    </xf>
    <xf borderId="27" fillId="0" fontId="2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Alignment="1" applyBorder="1" applyFont="1">
      <alignment horizontal="center"/>
    </xf>
    <xf borderId="27" fillId="0" fontId="2" numFmtId="164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28" fillId="0" fontId="2" numFmtId="0" xfId="0" applyAlignment="1" applyBorder="1" applyFont="1">
      <alignment readingOrder="0"/>
    </xf>
    <xf borderId="29" fillId="0" fontId="2" numFmtId="0" xfId="0" applyAlignment="1" applyBorder="1" applyFont="1">
      <alignment horizontal="center"/>
    </xf>
    <xf borderId="30" fillId="0" fontId="18" numFmtId="0" xfId="0" applyAlignment="1" applyBorder="1" applyFont="1">
      <alignment vertical="bottom"/>
    </xf>
    <xf borderId="31" fillId="0" fontId="2" numFmtId="0" xfId="0" applyAlignment="1" applyBorder="1" applyFont="1">
      <alignment readingOrder="0"/>
    </xf>
    <xf borderId="24" fillId="0" fontId="2" numFmtId="0" xfId="0" applyBorder="1" applyFont="1"/>
    <xf borderId="25" fillId="0" fontId="2" numFmtId="0" xfId="0" applyAlignment="1" applyBorder="1" applyFont="1">
      <alignment horizontal="center"/>
    </xf>
    <xf borderId="24" fillId="0" fontId="2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/>
    </xf>
    <xf borderId="31" fillId="0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Accuracy Comparison Between Models Over 3 Attempts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Graphs!$C$4:$C$6</c:f>
              <c:numCache/>
            </c:numRef>
          </c:val>
          <c:smooth val="0"/>
        </c:ser>
        <c:ser>
          <c:idx val="1"/>
          <c:order val="1"/>
          <c:tx>
            <c:strRef>
              <c:f>Graphs!$D$3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Graphs!$D$4:$D$6</c:f>
              <c:numCache/>
            </c:numRef>
          </c:val>
          <c:smooth val="0"/>
        </c:ser>
        <c:axId val="280026689"/>
        <c:axId val="562024940"/>
      </c:lineChart>
      <c:catAx>
        <c:axId val="280026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024940"/>
      </c:catAx>
      <c:valAx>
        <c:axId val="562024940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26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by Question Topic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Graphs!$C$52:$C$68</c:f>
              <c:numCache/>
            </c:numRef>
          </c:val>
        </c:ser>
        <c:ser>
          <c:idx val="1"/>
          <c:order val="1"/>
          <c:tx>
            <c:strRef>
              <c:f>Graphs!$D$51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Graphs!$D$52:$D$68</c:f>
              <c:numCache/>
            </c:numRef>
          </c:val>
        </c:ser>
        <c:axId val="918081480"/>
        <c:axId val="1328307244"/>
      </c:barChart>
      <c:catAx>
        <c:axId val="91808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307244"/>
      </c:catAx>
      <c:valAx>
        <c:axId val="1328307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081480"/>
      </c:valAx>
    </c:plotArea>
    <c:legend>
      <c:legendPos val="tr"/>
      <c:layout>
        <c:manualLayout>
          <c:xMode val="edge"/>
          <c:yMode val="edge"/>
          <c:x val="0.534606714829749"/>
          <c:y val="0.05883444691907944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ChatGPT-3.5 Accuracy Across 3 Domains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Graphs!$K$3:$N$3</c:f>
            </c:strRef>
          </c:cat>
          <c:val>
            <c:numRef>
              <c:f>Graphs!$K$4:$N$4</c:f>
              <c:numCache/>
            </c:numRef>
          </c:val>
        </c:ser>
        <c:ser>
          <c:idx val="1"/>
          <c:order val="1"/>
          <c:tx>
            <c:strRef>
              <c:f>Graphs!$J$5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Graphs!$K$3:$N$3</c:f>
            </c:strRef>
          </c:cat>
          <c:val>
            <c:numRef>
              <c:f>Graphs!$K$5:$N$5</c:f>
              <c:numCache/>
            </c:numRef>
          </c:val>
        </c:ser>
        <c:ser>
          <c:idx val="2"/>
          <c:order val="2"/>
          <c:tx>
            <c:strRef>
              <c:f>Graphs!$J$6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Graphs!$K$3:$N$3</c:f>
            </c:strRef>
          </c:cat>
          <c:val>
            <c:numRef>
              <c:f>Graphs!$K$6:$N$6</c:f>
              <c:numCache/>
            </c:numRef>
          </c:val>
        </c:ser>
        <c:axId val="1298837027"/>
        <c:axId val="1207553672"/>
      </c:barChart>
      <c:catAx>
        <c:axId val="1298837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553672"/>
      </c:catAx>
      <c:valAx>
        <c:axId val="1207553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837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Bard Accuracy Across 3 Domains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Graphs!$K$10:$N$10</c:f>
            </c:strRef>
          </c:cat>
          <c:val>
            <c:numRef>
              <c:f>Graphs!$K$11:$N$11</c:f>
              <c:numCache/>
            </c:numRef>
          </c:val>
        </c:ser>
        <c:ser>
          <c:idx val="1"/>
          <c:order val="1"/>
          <c:tx>
            <c:strRef>
              <c:f>Graphs!$J$12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Graphs!$K$10:$N$10</c:f>
            </c:strRef>
          </c:cat>
          <c:val>
            <c:numRef>
              <c:f>Graphs!$K$12:$N$12</c:f>
              <c:numCache/>
            </c:numRef>
          </c:val>
        </c:ser>
        <c:ser>
          <c:idx val="2"/>
          <c:order val="2"/>
          <c:tx>
            <c:strRef>
              <c:f>Graphs!$J$13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Graphs!$K$10:$N$10</c:f>
            </c:strRef>
          </c:cat>
          <c:val>
            <c:numRef>
              <c:f>Graphs!$K$13:$N$13</c:f>
              <c:numCache/>
            </c:numRef>
          </c:val>
        </c:ser>
        <c:axId val="1881169884"/>
        <c:axId val="1066634280"/>
      </c:barChart>
      <c:catAx>
        <c:axId val="188116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634280"/>
      </c:catAx>
      <c:valAx>
        <c:axId val="106663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169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Graphs!$J$4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Graphs!$K$3:$M$3</c:f>
            </c:strRef>
          </c:cat>
          <c:val>
            <c:numRef>
              <c:f>Graphs!$K$4:$M$4</c:f>
              <c:numCache/>
            </c:numRef>
          </c:val>
        </c:ser>
        <c:ser>
          <c:idx val="1"/>
          <c:order val="1"/>
          <c:tx>
            <c:strRef>
              <c:f>Graphs!$J$5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Graphs!$K$3:$M$3</c:f>
            </c:strRef>
          </c:cat>
          <c:val>
            <c:numRef>
              <c:f>Graphs!$K$5:$M$5</c:f>
              <c:numCache/>
            </c:numRef>
          </c:val>
        </c:ser>
        <c:ser>
          <c:idx val="2"/>
          <c:order val="2"/>
          <c:tx>
            <c:strRef>
              <c:f>Graphs!$J$6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Graphs!$K$3:$M$3</c:f>
            </c:strRef>
          </c:cat>
          <c:val>
            <c:numRef>
              <c:f>Graphs!$K$6:$M$6</c:f>
              <c:numCache/>
            </c:numRef>
          </c:val>
        </c:ser>
        <c:axId val="1315194855"/>
        <c:axId val="397673822"/>
      </c:barChart>
      <c:catAx>
        <c:axId val="131519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ChatGPT-3.5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673822"/>
      </c:catAx>
      <c:valAx>
        <c:axId val="397673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19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Graphs!$J$11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Graphs!$K$10:$M$10</c:f>
            </c:strRef>
          </c:cat>
          <c:val>
            <c:numRef>
              <c:f>Graphs!$K$11:$M$11</c:f>
              <c:numCache/>
            </c:numRef>
          </c:val>
        </c:ser>
        <c:ser>
          <c:idx val="1"/>
          <c:order val="1"/>
          <c:tx>
            <c:strRef>
              <c:f>Graphs!$J$12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Graphs!$K$10:$M$10</c:f>
            </c:strRef>
          </c:cat>
          <c:val>
            <c:numRef>
              <c:f>Graphs!$K$12:$M$12</c:f>
              <c:numCache/>
            </c:numRef>
          </c:val>
        </c:ser>
        <c:ser>
          <c:idx val="2"/>
          <c:order val="2"/>
          <c:tx>
            <c:strRef>
              <c:f>Graphs!$J$13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Graphs!$K$10:$M$10</c:f>
            </c:strRef>
          </c:cat>
          <c:val>
            <c:numRef>
              <c:f>Graphs!$K$13:$M$13</c:f>
              <c:numCache/>
            </c:numRef>
          </c:val>
        </c:ser>
        <c:axId val="1898023544"/>
        <c:axId val="177474385"/>
      </c:barChart>
      <c:catAx>
        <c:axId val="189802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74385"/>
      </c:catAx>
      <c:valAx>
        <c:axId val="177474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023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Graphs!$C$3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Graphs!$C$4:$C$6</c:f>
              <c:numCache/>
            </c:numRef>
          </c:val>
          <c:smooth val="0"/>
        </c:ser>
        <c:ser>
          <c:idx val="1"/>
          <c:order val="1"/>
          <c:tx>
            <c:strRef>
              <c:f>Graphs!$D$3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Graphs!$D$4:$D$6</c:f>
              <c:numCache/>
            </c:numRef>
          </c:val>
          <c:smooth val="0"/>
        </c:ser>
        <c:axId val="1628427307"/>
        <c:axId val="1022343007"/>
      </c:lineChart>
      <c:catAx>
        <c:axId val="162842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343007"/>
      </c:catAx>
      <c:valAx>
        <c:axId val="1022343007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427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Graphs!$C$51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Graphs!$C$52:$C$68</c:f>
              <c:numCache/>
            </c:numRef>
          </c:val>
        </c:ser>
        <c:ser>
          <c:idx val="1"/>
          <c:order val="1"/>
          <c:tx>
            <c:strRef>
              <c:f>Graphs!$D$51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Graphs!$D$52:$D$68</c:f>
              <c:numCache/>
            </c:numRef>
          </c:val>
        </c:ser>
        <c:axId val="908852799"/>
        <c:axId val="505423848"/>
      </c:barChart>
      <c:catAx>
        <c:axId val="90885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423848"/>
      </c:catAx>
      <c:valAx>
        <c:axId val="505423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852799"/>
      </c:valAx>
    </c:plotArea>
    <c:legend>
      <c:legendPos val="tr"/>
      <c:layout>
        <c:manualLayout>
          <c:xMode val="edge"/>
          <c:yMode val="edge"/>
          <c:x val="0.6669991879480286"/>
          <c:y val="0.9323110202650945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Bio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Graphs!$B$17:$B$20</c:f>
            </c:strRef>
          </c:cat>
          <c:val>
            <c:numRef>
              <c:f>Graphs!$C$17:$C$20</c:f>
              <c:numCache/>
            </c:numRef>
          </c:val>
        </c:ser>
        <c:ser>
          <c:idx val="1"/>
          <c:order val="1"/>
          <c:tx>
            <c:strRef>
              <c:f>Graphs!$D$16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Graphs!$B$17:$B$20</c:f>
            </c:strRef>
          </c:cat>
          <c:val>
            <c:numRef>
              <c:f>Graphs!$D$17:$D$20</c:f>
              <c:numCache/>
            </c:numRef>
          </c:val>
        </c:ser>
        <c:axId val="1759584483"/>
        <c:axId val="1572414671"/>
      </c:barChart>
      <c:catAx>
        <c:axId val="1759584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14671"/>
      </c:catAx>
      <c:valAx>
        <c:axId val="1572414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584483"/>
      </c:valAx>
    </c:plotArea>
    <c:legend>
      <c:legendPos val="t"/>
      <c:layout>
        <c:manualLayout>
          <c:xMode val="edge"/>
          <c:yMode val="edge"/>
          <c:x val="0.45747727614182687"/>
          <c:y val="0.061926605504587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Chem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Graphs!$B$23:$B$25</c:f>
            </c:strRef>
          </c:cat>
          <c:val>
            <c:numRef>
              <c:f>Graphs!$C$23:$C$25</c:f>
              <c:numCache/>
            </c:numRef>
          </c:val>
        </c:ser>
        <c:ser>
          <c:idx val="1"/>
          <c:order val="1"/>
          <c:tx>
            <c:strRef>
              <c:f>Graphs!$D$22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Graphs!$B$23:$B$25</c:f>
            </c:strRef>
          </c:cat>
          <c:val>
            <c:numRef>
              <c:f>Graphs!$D$23:$D$25</c:f>
              <c:numCache/>
            </c:numRef>
          </c:val>
        </c:ser>
        <c:axId val="2004096958"/>
        <c:axId val="268151102"/>
      </c:barChart>
      <c:catAx>
        <c:axId val="2004096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151102"/>
      </c:catAx>
      <c:valAx>
        <c:axId val="2681511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96958"/>
      </c:valAx>
    </c:plotArea>
    <c:legend>
      <c:legendPos val="tr"/>
      <c:layout>
        <c:manualLayout>
          <c:xMode val="edge"/>
          <c:yMode val="edge"/>
          <c:x val="0.4646888146033653"/>
          <c:y val="0.058868501529051986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Code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Graphs!$B$28:$B$30</c:f>
            </c:strRef>
          </c:cat>
          <c:val>
            <c:numRef>
              <c:f>Graphs!$C$28:$C$30</c:f>
              <c:numCache/>
            </c:numRef>
          </c:val>
        </c:ser>
        <c:ser>
          <c:idx val="1"/>
          <c:order val="1"/>
          <c:tx>
            <c:strRef>
              <c:f>Graphs!$D$27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Graphs!$B$28:$B$30</c:f>
            </c:strRef>
          </c:cat>
          <c:val>
            <c:numRef>
              <c:f>Graphs!$D$28:$D$30</c:f>
              <c:numCache/>
            </c:numRef>
          </c:val>
        </c:ser>
        <c:axId val="744907726"/>
        <c:axId val="938983970"/>
      </c:barChart>
      <c:catAx>
        <c:axId val="74490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983970"/>
      </c:catAx>
      <c:valAx>
        <c:axId val="938983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907726"/>
      </c:valAx>
    </c:plotArea>
    <c:legend>
      <c:legendPos val="t"/>
      <c:layout>
        <c:manualLayout>
          <c:xMode val="edge"/>
          <c:yMode val="edge"/>
          <c:x val="0.522381122295673"/>
          <c:y val="0.061926605504587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Hard Questions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Graphs!$C$34:$C$37</c:f>
              <c:numCache/>
            </c:numRef>
          </c:val>
          <c:smooth val="0"/>
        </c:ser>
        <c:ser>
          <c:idx val="1"/>
          <c:order val="1"/>
          <c:tx>
            <c:strRef>
              <c:f>Graphs!$D$33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Graphs!$D$34:$D$37</c:f>
              <c:numCache/>
            </c:numRef>
          </c:val>
          <c:smooth val="0"/>
        </c:ser>
        <c:axId val="1429232057"/>
        <c:axId val="265450788"/>
      </c:lineChart>
      <c:catAx>
        <c:axId val="1429232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450788"/>
      </c:catAx>
      <c:valAx>
        <c:axId val="265450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232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Hard Questions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Graphs!$C$34:$C$37</c:f>
              <c:numCache/>
            </c:numRef>
          </c:val>
          <c:smooth val="0"/>
        </c:ser>
        <c:ser>
          <c:idx val="1"/>
          <c:order val="1"/>
          <c:tx>
            <c:strRef>
              <c:f>Graphs!$D$33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Graphs!$D$34:$D$37</c:f>
              <c:numCache/>
            </c:numRef>
          </c:val>
          <c:smooth val="0"/>
        </c:ser>
        <c:axId val="302265798"/>
        <c:axId val="2055969179"/>
      </c:lineChart>
      <c:catAx>
        <c:axId val="302265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969179"/>
      </c:catAx>
      <c:valAx>
        <c:axId val="205596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265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Hard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Graphs!$C$34:$C$37</c:f>
              <c:numCache/>
            </c:numRef>
          </c:val>
        </c:ser>
        <c:ser>
          <c:idx val="1"/>
          <c:order val="1"/>
          <c:tx>
            <c:strRef>
              <c:f>Graphs!$D$33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Graphs!$D$34:$D$37</c:f>
              <c:numCache/>
            </c:numRef>
          </c:val>
        </c:ser>
        <c:axId val="1549144927"/>
        <c:axId val="1877096952"/>
      </c:barChart>
      <c:catAx>
        <c:axId val="154914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096952"/>
      </c:catAx>
      <c:valAx>
        <c:axId val="1877096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144927"/>
      </c:valAx>
    </c:plotArea>
    <c:legend>
      <c:legendPos val="r"/>
      <c:layout>
        <c:manualLayout>
          <c:xMode val="edge"/>
          <c:yMode val="edge"/>
          <c:x val="0.5127657376802884"/>
          <c:y val="0.0599870298313878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Medium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Graphs!$B$40:$B$42</c:f>
            </c:strRef>
          </c:cat>
          <c:val>
            <c:numRef>
              <c:f>Graphs!$C$40:$C$42</c:f>
              <c:numCache/>
            </c:numRef>
          </c:val>
        </c:ser>
        <c:ser>
          <c:idx val="1"/>
          <c:order val="1"/>
          <c:tx>
            <c:strRef>
              <c:f>Graphs!$D$39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Graphs!$B$40:$B$42</c:f>
            </c:strRef>
          </c:cat>
          <c:val>
            <c:numRef>
              <c:f>Graphs!$D$40:$D$42</c:f>
              <c:numCache/>
            </c:numRef>
          </c:val>
        </c:ser>
        <c:axId val="499173865"/>
        <c:axId val="409733293"/>
      </c:barChart>
      <c:catAx>
        <c:axId val="49917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733293"/>
      </c:catAx>
      <c:valAx>
        <c:axId val="40973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173865"/>
      </c:valAx>
    </c:plotArea>
    <c:legend>
      <c:legendPos val="r"/>
      <c:layout>
        <c:manualLayout>
          <c:xMode val="edge"/>
          <c:yMode val="edge"/>
          <c:x val="0.5127657376802884"/>
          <c:y val="0.0638780804150454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Easy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Graphs!$B$45:$B$47</c:f>
            </c:strRef>
          </c:cat>
          <c:val>
            <c:numRef>
              <c:f>Graphs!$C$45:$C$47</c:f>
              <c:numCache/>
            </c:numRef>
          </c:val>
        </c:ser>
        <c:ser>
          <c:idx val="1"/>
          <c:order val="1"/>
          <c:tx>
            <c:strRef>
              <c:f>Graphs!$D$44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Graphs!$B$45:$B$47</c:f>
            </c:strRef>
          </c:cat>
          <c:val>
            <c:numRef>
              <c:f>Graphs!$D$45:$D$47</c:f>
              <c:numCache/>
            </c:numRef>
          </c:val>
        </c:ser>
        <c:axId val="2000348480"/>
        <c:axId val="1319713743"/>
      </c:barChart>
      <c:catAx>
        <c:axId val="20003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713743"/>
      </c:catAx>
      <c:valAx>
        <c:axId val="1319713743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348480"/>
      </c:valAx>
    </c:plotArea>
    <c:legend>
      <c:legendPos val="r"/>
      <c:layout>
        <c:manualLayout>
          <c:xMode val="edge"/>
          <c:yMode val="edge"/>
          <c:x val="0.5416118915264423"/>
          <c:y val="0.0638780804150454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152400</xdr:rowOff>
    </xdr:from>
    <xdr:ext cx="405765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14</xdr:row>
      <xdr:rowOff>66675</xdr:rowOff>
    </xdr:from>
    <xdr:ext cx="3962400" cy="3114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171450</xdr:colOff>
      <xdr:row>14</xdr:row>
      <xdr:rowOff>66675</xdr:rowOff>
    </xdr:from>
    <xdr:ext cx="396240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266700</xdr:colOff>
      <xdr:row>14</xdr:row>
      <xdr:rowOff>66675</xdr:rowOff>
    </xdr:from>
    <xdr:ext cx="396240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66675</xdr:rowOff>
    </xdr:from>
    <xdr:ext cx="3962400" cy="2447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66675</xdr:rowOff>
    </xdr:from>
    <xdr:ext cx="3962400" cy="2447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66675</xdr:rowOff>
    </xdr:from>
    <xdr:ext cx="3962400" cy="24479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209550</xdr:colOff>
      <xdr:row>32</xdr:row>
      <xdr:rowOff>66675</xdr:rowOff>
    </xdr:from>
    <xdr:ext cx="3962400" cy="2447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266700</xdr:colOff>
      <xdr:row>32</xdr:row>
      <xdr:rowOff>66675</xdr:rowOff>
    </xdr:from>
    <xdr:ext cx="3962400" cy="24479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76200</xdr:colOff>
      <xdr:row>46</xdr:row>
      <xdr:rowOff>85725</xdr:rowOff>
    </xdr:from>
    <xdr:ext cx="5314950" cy="4276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857250</xdr:colOff>
      <xdr:row>18</xdr:row>
      <xdr:rowOff>38100</xdr:rowOff>
    </xdr:from>
    <xdr:ext cx="3962400" cy="2990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228600</xdr:colOff>
      <xdr:row>18</xdr:row>
      <xdr:rowOff>38100</xdr:rowOff>
    </xdr:from>
    <xdr:ext cx="3962400" cy="2990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123825</xdr:colOff>
      <xdr:row>42</xdr:row>
      <xdr:rowOff>104775</xdr:rowOff>
    </xdr:from>
    <xdr:ext cx="2590800" cy="31623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</xdr:col>
      <xdr:colOff>66675</xdr:colOff>
      <xdr:row>42</xdr:row>
      <xdr:rowOff>104775</xdr:rowOff>
    </xdr:from>
    <xdr:ext cx="2590800" cy="3162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</xdr:col>
      <xdr:colOff>171450</xdr:colOff>
      <xdr:row>59</xdr:row>
      <xdr:rowOff>28575</xdr:rowOff>
    </xdr:from>
    <xdr:ext cx="3390900" cy="20383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952500</xdr:colOff>
      <xdr:row>53</xdr:row>
      <xdr:rowOff>47625</xdr:rowOff>
    </xdr:from>
    <xdr:ext cx="4724400" cy="35909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29050" cy="2933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0</xdr:row>
      <xdr:rowOff>0</xdr:rowOff>
    </xdr:from>
    <xdr:ext cx="3419475" cy="29337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15</xdr:row>
      <xdr:rowOff>66675</xdr:rowOff>
    </xdr:from>
    <xdr:ext cx="4133850" cy="279082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30</xdr:row>
      <xdr:rowOff>66675</xdr:rowOff>
    </xdr:from>
    <xdr:ext cx="4343400" cy="24098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29</xdr:row>
      <xdr:rowOff>190500</xdr:rowOff>
    </xdr:from>
    <xdr:ext cx="3905250" cy="27908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15</xdr:row>
      <xdr:rowOff>123825</xdr:rowOff>
    </xdr:from>
    <xdr:ext cx="4914900" cy="261937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66675</xdr:rowOff>
    </xdr:from>
    <xdr:ext cx="3962400" cy="753427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25"/>
    <col customWidth="1" min="3" max="6" width="11.0"/>
    <col customWidth="1" min="7" max="7" width="7.25"/>
    <col customWidth="1" min="8" max="8" width="3.38"/>
    <col customWidth="1" min="9" max="9" width="17.25"/>
    <col customWidth="1" min="10" max="10" width="7.0"/>
    <col customWidth="1" min="11" max="11" width="7.25"/>
  </cols>
  <sheetData>
    <row r="1">
      <c r="A1" s="1"/>
      <c r="B1" s="2"/>
      <c r="C1" s="3"/>
      <c r="D1" s="3"/>
      <c r="E1" s="3"/>
      <c r="F1" s="3"/>
      <c r="G1" s="3"/>
      <c r="H1" s="3"/>
      <c r="I1" s="3"/>
      <c r="J1" s="4"/>
      <c r="K1" s="4"/>
    </row>
    <row r="2">
      <c r="A2" s="1"/>
      <c r="B2" s="5"/>
      <c r="C2" s="6"/>
      <c r="D2" s="6"/>
      <c r="E2" s="6"/>
      <c r="F2" s="6"/>
      <c r="G2" s="6"/>
      <c r="H2" s="6"/>
      <c r="I2" s="6"/>
      <c r="J2" s="7"/>
      <c r="K2" s="4"/>
    </row>
    <row r="3">
      <c r="A3" s="8"/>
      <c r="B3" s="9"/>
      <c r="C3" s="10" t="s">
        <v>0</v>
      </c>
      <c r="D3" s="10" t="s">
        <v>1</v>
      </c>
      <c r="E3" s="10" t="s">
        <v>2</v>
      </c>
      <c r="F3" s="10" t="s">
        <v>3</v>
      </c>
      <c r="G3" s="8"/>
      <c r="H3" s="11"/>
      <c r="I3" s="12" t="s">
        <v>4</v>
      </c>
      <c r="J3" s="13"/>
      <c r="K3" s="8"/>
    </row>
    <row r="4">
      <c r="A4" s="14"/>
      <c r="B4" s="10" t="s">
        <v>5</v>
      </c>
      <c r="C4" s="15">
        <v>17.0</v>
      </c>
      <c r="D4" s="15">
        <v>0.0</v>
      </c>
      <c r="E4" s="15">
        <v>3.0</v>
      </c>
      <c r="F4" s="15">
        <f t="shared" ref="F4:F7" si="1">sum(C4:E4)</f>
        <v>20</v>
      </c>
      <c r="G4" s="14"/>
      <c r="H4" s="15">
        <v>1.0</v>
      </c>
      <c r="I4" s="15" t="s">
        <v>6</v>
      </c>
      <c r="J4" s="16">
        <v>5.0</v>
      </c>
      <c r="K4" s="14"/>
    </row>
    <row r="5">
      <c r="A5" s="14"/>
      <c r="B5" s="10" t="s">
        <v>7</v>
      </c>
      <c r="C5" s="15">
        <v>10.0</v>
      </c>
      <c r="D5" s="15">
        <v>9.0</v>
      </c>
      <c r="E5" s="15">
        <v>0.0</v>
      </c>
      <c r="F5" s="15">
        <f t="shared" si="1"/>
        <v>19</v>
      </c>
      <c r="G5" s="14"/>
      <c r="H5" s="15">
        <v>2.0</v>
      </c>
      <c r="I5" s="15" t="s">
        <v>8</v>
      </c>
      <c r="J5" s="17">
        <v>5.0</v>
      </c>
      <c r="K5" s="14"/>
    </row>
    <row r="6">
      <c r="A6" s="14"/>
      <c r="B6" s="10" t="s">
        <v>9</v>
      </c>
      <c r="C6" s="15">
        <v>23.0</v>
      </c>
      <c r="D6" s="15">
        <v>28.0</v>
      </c>
      <c r="E6" s="15">
        <v>30.0</v>
      </c>
      <c r="F6" s="15">
        <f t="shared" si="1"/>
        <v>81</v>
      </c>
      <c r="G6" s="14"/>
      <c r="H6" s="15">
        <v>3.0</v>
      </c>
      <c r="I6" s="15" t="s">
        <v>10</v>
      </c>
      <c r="J6" s="17">
        <v>5.0</v>
      </c>
      <c r="K6" s="14"/>
    </row>
    <row r="7">
      <c r="A7" s="14"/>
      <c r="B7" s="10" t="s">
        <v>3</v>
      </c>
      <c r="C7" s="18">
        <f t="shared" ref="C7:D7" si="2">sum(C4:C6)</f>
        <v>50</v>
      </c>
      <c r="D7" s="18">
        <f t="shared" si="2"/>
        <v>37</v>
      </c>
      <c r="E7" s="18">
        <f>SUM(E4:E6)</f>
        <v>33</v>
      </c>
      <c r="F7" s="15">
        <f t="shared" si="1"/>
        <v>120</v>
      </c>
      <c r="G7" s="14"/>
      <c r="H7" s="15">
        <v>4.0</v>
      </c>
      <c r="I7" s="15" t="s">
        <v>11</v>
      </c>
      <c r="J7" s="17">
        <v>5.0</v>
      </c>
      <c r="K7" s="14"/>
    </row>
    <row r="8">
      <c r="A8" s="14"/>
      <c r="B8" s="6"/>
      <c r="C8" s="19"/>
      <c r="D8" s="19"/>
      <c r="E8" s="19"/>
      <c r="F8" s="20"/>
      <c r="G8" s="14"/>
      <c r="H8" s="15">
        <v>5.0</v>
      </c>
      <c r="I8" s="15" t="s">
        <v>12</v>
      </c>
      <c r="J8" s="21">
        <v>45051.0</v>
      </c>
      <c r="K8" s="14"/>
    </row>
    <row r="9">
      <c r="A9" s="14"/>
      <c r="B9" s="22"/>
      <c r="C9" s="23"/>
      <c r="D9" s="23"/>
      <c r="E9" s="23"/>
      <c r="F9" s="24"/>
      <c r="G9" s="14"/>
      <c r="H9" s="15">
        <v>6.0</v>
      </c>
      <c r="I9" s="15" t="s">
        <v>13</v>
      </c>
      <c r="J9" s="21">
        <v>45051.0</v>
      </c>
      <c r="K9" s="14"/>
    </row>
    <row r="10">
      <c r="A10" s="14"/>
      <c r="B10" s="10" t="s">
        <v>14</v>
      </c>
      <c r="C10" s="15" t="s">
        <v>15</v>
      </c>
      <c r="D10" s="15" t="s">
        <v>16</v>
      </c>
      <c r="E10" s="25"/>
      <c r="F10" s="25"/>
      <c r="G10" s="14"/>
      <c r="H10" s="15">
        <v>7.0</v>
      </c>
      <c r="I10" s="15" t="s">
        <v>17</v>
      </c>
      <c r="J10" s="21">
        <v>45051.0</v>
      </c>
      <c r="K10" s="14"/>
    </row>
    <row r="11">
      <c r="A11" s="14"/>
      <c r="B11" s="3"/>
      <c r="C11" s="26"/>
      <c r="D11" s="26"/>
      <c r="E11" s="26"/>
      <c r="F11" s="24"/>
      <c r="G11" s="14"/>
      <c r="H11" s="15">
        <v>8.0</v>
      </c>
      <c r="I11" s="15" t="s">
        <v>18</v>
      </c>
      <c r="J11" s="21">
        <v>45051.0</v>
      </c>
      <c r="K11" s="14"/>
    </row>
    <row r="12">
      <c r="A12" s="14"/>
      <c r="B12" s="27"/>
      <c r="C12" s="28"/>
      <c r="D12" s="28"/>
      <c r="E12" s="28"/>
      <c r="F12" s="24"/>
      <c r="G12" s="14"/>
      <c r="H12" s="15">
        <v>9.0</v>
      </c>
      <c r="I12" s="15" t="s">
        <v>19</v>
      </c>
      <c r="J12" s="21">
        <v>45051.0</v>
      </c>
      <c r="K12" s="14"/>
    </row>
    <row r="13">
      <c r="A13" s="14"/>
      <c r="B13" s="27"/>
      <c r="C13" s="28"/>
      <c r="D13" s="28"/>
      <c r="E13" s="28"/>
      <c r="F13" s="24"/>
      <c r="G13" s="14"/>
      <c r="H13" s="15">
        <v>10.0</v>
      </c>
      <c r="I13" s="15" t="s">
        <v>20</v>
      </c>
      <c r="J13" s="29" t="s">
        <v>21</v>
      </c>
      <c r="K13" s="14"/>
    </row>
    <row r="14">
      <c r="A14" s="14"/>
      <c r="B14" s="27"/>
      <c r="C14" s="28"/>
      <c r="D14" s="28"/>
      <c r="E14" s="28"/>
      <c r="F14" s="24"/>
      <c r="G14" s="14"/>
      <c r="H14" s="15">
        <v>11.0</v>
      </c>
      <c r="I14" s="15" t="s">
        <v>22</v>
      </c>
      <c r="J14" s="29" t="s">
        <v>23</v>
      </c>
      <c r="K14" s="14"/>
    </row>
    <row r="15">
      <c r="A15" s="14"/>
      <c r="B15" s="27"/>
      <c r="C15" s="28"/>
      <c r="D15" s="28"/>
      <c r="E15" s="28"/>
      <c r="F15" s="24"/>
      <c r="G15" s="14"/>
      <c r="H15" s="15">
        <v>12.0</v>
      </c>
      <c r="I15" s="15" t="s">
        <v>24</v>
      </c>
      <c r="J15" s="17">
        <v>5.0</v>
      </c>
      <c r="K15" s="14"/>
    </row>
    <row r="16">
      <c r="A16" s="14"/>
      <c r="B16" s="27"/>
      <c r="C16" s="28"/>
      <c r="D16" s="28"/>
      <c r="E16" s="28"/>
      <c r="F16" s="24"/>
      <c r="G16" s="14"/>
      <c r="H16" s="15">
        <v>13.0</v>
      </c>
      <c r="I16" s="15" t="s">
        <v>25</v>
      </c>
      <c r="J16" s="17">
        <v>5.0</v>
      </c>
      <c r="K16" s="14"/>
    </row>
    <row r="17">
      <c r="A17" s="14"/>
      <c r="B17" s="27"/>
      <c r="C17" s="28"/>
      <c r="D17" s="28"/>
      <c r="E17" s="28"/>
      <c r="F17" s="24"/>
      <c r="G17" s="14"/>
      <c r="H17" s="15">
        <v>14.0</v>
      </c>
      <c r="I17" s="15" t="s">
        <v>26</v>
      </c>
      <c r="J17" s="17">
        <v>3.0</v>
      </c>
      <c r="K17" s="14"/>
    </row>
    <row r="18">
      <c r="A18" s="14"/>
      <c r="B18" s="27"/>
      <c r="C18" s="28"/>
      <c r="D18" s="28"/>
      <c r="E18" s="28"/>
      <c r="F18" s="24"/>
      <c r="G18" s="14"/>
      <c r="H18" s="15">
        <v>15.0</v>
      </c>
      <c r="I18" s="15" t="s">
        <v>27</v>
      </c>
      <c r="J18" s="17">
        <v>6.0</v>
      </c>
      <c r="K18" s="14"/>
    </row>
    <row r="19">
      <c r="A19" s="14"/>
      <c r="B19" s="27"/>
      <c r="C19" s="28"/>
      <c r="D19" s="28"/>
      <c r="E19" s="28"/>
      <c r="F19" s="24"/>
      <c r="G19" s="14"/>
      <c r="H19" s="15">
        <v>16.0</v>
      </c>
      <c r="I19" s="15" t="s">
        <v>28</v>
      </c>
      <c r="J19" s="17">
        <v>4.0</v>
      </c>
      <c r="K19" s="14"/>
    </row>
    <row r="20">
      <c r="A20" s="25"/>
      <c r="B20" s="3"/>
      <c r="C20" s="26"/>
      <c r="D20" s="26"/>
      <c r="E20" s="26"/>
      <c r="F20" s="30"/>
      <c r="G20" s="30"/>
      <c r="H20" s="30"/>
      <c r="I20" s="30"/>
      <c r="J20" s="31"/>
      <c r="K20" s="32"/>
    </row>
    <row r="21">
      <c r="A21" s="33"/>
      <c r="B21" s="22"/>
      <c r="C21" s="23"/>
      <c r="D21" s="23"/>
      <c r="E21" s="23"/>
      <c r="F21" s="34"/>
      <c r="G21" s="34"/>
      <c r="H21" s="34"/>
      <c r="I21" s="32"/>
      <c r="J21" s="32"/>
      <c r="K21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57.75"/>
    <col customWidth="1" min="3" max="3" width="19.0"/>
    <col customWidth="1" min="4" max="4" width="12.0"/>
    <col customWidth="1" hidden="1" min="5" max="5" width="12.0"/>
    <col customWidth="1" hidden="1" min="6" max="6" width="10.5"/>
  </cols>
  <sheetData>
    <row r="1" ht="18.0" customHeight="1">
      <c r="A1" s="35" t="s">
        <v>29</v>
      </c>
      <c r="B1" s="36" t="s">
        <v>30</v>
      </c>
      <c r="C1" s="37" t="s">
        <v>31</v>
      </c>
      <c r="D1" s="37" t="s">
        <v>32</v>
      </c>
      <c r="E1" s="37" t="s">
        <v>33</v>
      </c>
      <c r="F1" s="37" t="s">
        <v>34</v>
      </c>
    </row>
    <row r="2" ht="96.0" customHeight="1">
      <c r="A2" s="38" t="s">
        <v>35</v>
      </c>
      <c r="B2" s="39" t="s">
        <v>36</v>
      </c>
      <c r="C2" s="40" t="s">
        <v>37</v>
      </c>
      <c r="D2" s="41" t="s">
        <v>38</v>
      </c>
      <c r="E2" s="42" t="s">
        <v>39</v>
      </c>
      <c r="F2" s="43" t="s">
        <v>40</v>
      </c>
    </row>
    <row r="3" ht="35.25" customHeight="1">
      <c r="A3" s="38" t="s">
        <v>41</v>
      </c>
      <c r="B3" s="39" t="s">
        <v>42</v>
      </c>
      <c r="C3" s="40" t="s">
        <v>37</v>
      </c>
      <c r="D3" s="41" t="s">
        <v>38</v>
      </c>
      <c r="E3" s="42" t="s">
        <v>39</v>
      </c>
      <c r="F3" s="43" t="s">
        <v>40</v>
      </c>
    </row>
    <row r="4" ht="23.25" customHeight="1">
      <c r="A4" s="38" t="s">
        <v>43</v>
      </c>
      <c r="B4" s="39" t="s">
        <v>44</v>
      </c>
      <c r="C4" s="40" t="s">
        <v>37</v>
      </c>
      <c r="D4" s="41" t="s">
        <v>38</v>
      </c>
      <c r="E4" s="42" t="s">
        <v>39</v>
      </c>
      <c r="F4" s="43" t="s">
        <v>40</v>
      </c>
    </row>
    <row r="5" ht="77.25" customHeight="1">
      <c r="A5" s="38" t="s">
        <v>45</v>
      </c>
      <c r="B5" s="39" t="s">
        <v>46</v>
      </c>
      <c r="C5" s="40" t="s">
        <v>37</v>
      </c>
      <c r="D5" s="41" t="s">
        <v>38</v>
      </c>
      <c r="E5" s="42" t="s">
        <v>39</v>
      </c>
      <c r="F5" s="43" t="s">
        <v>40</v>
      </c>
    </row>
    <row r="6" ht="23.25" customHeight="1">
      <c r="A6" s="38" t="s">
        <v>47</v>
      </c>
      <c r="B6" s="39" t="s">
        <v>48</v>
      </c>
      <c r="C6" s="40" t="s">
        <v>37</v>
      </c>
      <c r="D6" s="41" t="s">
        <v>38</v>
      </c>
      <c r="E6" s="42" t="s">
        <v>39</v>
      </c>
      <c r="F6" s="43" t="s">
        <v>40</v>
      </c>
    </row>
    <row r="7" ht="94.5" customHeight="1">
      <c r="A7" s="38" t="s">
        <v>49</v>
      </c>
      <c r="B7" s="39" t="s">
        <v>50</v>
      </c>
      <c r="C7" s="44" t="s">
        <v>51</v>
      </c>
      <c r="D7" s="41" t="s">
        <v>38</v>
      </c>
      <c r="E7" s="42" t="s">
        <v>39</v>
      </c>
      <c r="F7" s="43" t="s">
        <v>40</v>
      </c>
    </row>
    <row r="8" ht="36.75" customHeight="1">
      <c r="A8" s="38" t="s">
        <v>52</v>
      </c>
      <c r="B8" s="39" t="s">
        <v>53</v>
      </c>
      <c r="C8" s="44" t="s">
        <v>51</v>
      </c>
      <c r="D8" s="41" t="s">
        <v>38</v>
      </c>
      <c r="E8" s="42" t="s">
        <v>39</v>
      </c>
      <c r="F8" s="43" t="s">
        <v>40</v>
      </c>
    </row>
    <row r="9" ht="26.25" customHeight="1">
      <c r="A9" s="38" t="s">
        <v>54</v>
      </c>
      <c r="B9" s="39" t="s">
        <v>55</v>
      </c>
      <c r="C9" s="44" t="s">
        <v>51</v>
      </c>
      <c r="D9" s="41" t="s">
        <v>38</v>
      </c>
      <c r="E9" s="42" t="s">
        <v>39</v>
      </c>
      <c r="F9" s="43" t="s">
        <v>40</v>
      </c>
    </row>
    <row r="10" ht="75.0" customHeight="1">
      <c r="A10" s="38" t="s">
        <v>56</v>
      </c>
      <c r="B10" s="39" t="s">
        <v>57</v>
      </c>
      <c r="C10" s="44" t="s">
        <v>51</v>
      </c>
      <c r="D10" s="41" t="s">
        <v>38</v>
      </c>
      <c r="E10" s="42" t="s">
        <v>39</v>
      </c>
      <c r="F10" s="43" t="s">
        <v>40</v>
      </c>
    </row>
    <row r="11" ht="26.25" customHeight="1">
      <c r="A11" s="38" t="s">
        <v>58</v>
      </c>
      <c r="B11" s="39" t="s">
        <v>59</v>
      </c>
      <c r="C11" s="44" t="s">
        <v>51</v>
      </c>
      <c r="D11" s="41" t="s">
        <v>38</v>
      </c>
      <c r="E11" s="42" t="s">
        <v>39</v>
      </c>
      <c r="F11" s="43" t="s">
        <v>40</v>
      </c>
    </row>
    <row r="12" ht="93.75" customHeight="1">
      <c r="A12" s="38" t="s">
        <v>60</v>
      </c>
      <c r="B12" s="39" t="s">
        <v>61</v>
      </c>
      <c r="C12" s="45" t="s">
        <v>62</v>
      </c>
      <c r="D12" s="41" t="s">
        <v>38</v>
      </c>
      <c r="E12" s="42" t="s">
        <v>39</v>
      </c>
      <c r="F12" s="43" t="s">
        <v>40</v>
      </c>
    </row>
    <row r="13" ht="36.0" customHeight="1">
      <c r="A13" s="38" t="s">
        <v>63</v>
      </c>
      <c r="B13" s="39" t="s">
        <v>64</v>
      </c>
      <c r="C13" s="45" t="s">
        <v>62</v>
      </c>
      <c r="D13" s="41" t="s">
        <v>38</v>
      </c>
      <c r="E13" s="42" t="s">
        <v>39</v>
      </c>
      <c r="F13" s="43" t="s">
        <v>40</v>
      </c>
    </row>
    <row r="14" ht="26.25" customHeight="1">
      <c r="A14" s="38" t="s">
        <v>65</v>
      </c>
      <c r="B14" s="39" t="s">
        <v>66</v>
      </c>
      <c r="C14" s="45" t="s">
        <v>62</v>
      </c>
      <c r="D14" s="41" t="s">
        <v>38</v>
      </c>
      <c r="E14" s="42" t="s">
        <v>39</v>
      </c>
      <c r="F14" s="43" t="s">
        <v>40</v>
      </c>
    </row>
    <row r="15" ht="76.5" customHeight="1">
      <c r="A15" s="38" t="s">
        <v>67</v>
      </c>
      <c r="B15" s="39" t="s">
        <v>68</v>
      </c>
      <c r="C15" s="45" t="s">
        <v>62</v>
      </c>
      <c r="D15" s="41" t="s">
        <v>38</v>
      </c>
      <c r="E15" s="42" t="s">
        <v>39</v>
      </c>
      <c r="F15" s="43" t="s">
        <v>40</v>
      </c>
    </row>
    <row r="16" ht="26.25" customHeight="1">
      <c r="A16" s="38" t="s">
        <v>69</v>
      </c>
      <c r="B16" s="39" t="s">
        <v>70</v>
      </c>
      <c r="C16" s="45" t="s">
        <v>62</v>
      </c>
      <c r="D16" s="41" t="s">
        <v>38</v>
      </c>
      <c r="E16" s="42" t="s">
        <v>39</v>
      </c>
      <c r="F16" s="43" t="s">
        <v>40</v>
      </c>
    </row>
    <row r="17" ht="94.5" customHeight="1">
      <c r="A17" s="38" t="s">
        <v>71</v>
      </c>
      <c r="B17" s="39" t="s">
        <v>72</v>
      </c>
      <c r="C17" s="46" t="s">
        <v>73</v>
      </c>
      <c r="D17" s="41" t="s">
        <v>38</v>
      </c>
      <c r="E17" s="42" t="s">
        <v>39</v>
      </c>
      <c r="F17" s="43" t="s">
        <v>40</v>
      </c>
    </row>
    <row r="18" ht="36.0" customHeight="1">
      <c r="A18" s="38" t="s">
        <v>74</v>
      </c>
      <c r="B18" s="39" t="s">
        <v>75</v>
      </c>
      <c r="C18" s="46" t="s">
        <v>73</v>
      </c>
      <c r="D18" s="41" t="s">
        <v>38</v>
      </c>
      <c r="E18" s="42" t="s">
        <v>39</v>
      </c>
      <c r="F18" s="43" t="s">
        <v>40</v>
      </c>
    </row>
    <row r="19" ht="27.75" customHeight="1">
      <c r="A19" s="47" t="s">
        <v>76</v>
      </c>
      <c r="B19" s="39" t="s">
        <v>77</v>
      </c>
      <c r="C19" s="46" t="s">
        <v>73</v>
      </c>
      <c r="D19" s="41" t="s">
        <v>38</v>
      </c>
      <c r="E19" s="42" t="s">
        <v>39</v>
      </c>
      <c r="F19" s="43" t="s">
        <v>40</v>
      </c>
    </row>
    <row r="20" ht="76.5" customHeight="1">
      <c r="A20" s="48" t="s">
        <v>78</v>
      </c>
      <c r="B20" s="39" t="s">
        <v>79</v>
      </c>
      <c r="C20" s="46" t="s">
        <v>73</v>
      </c>
      <c r="D20" s="41" t="s">
        <v>38</v>
      </c>
      <c r="E20" s="42" t="s">
        <v>39</v>
      </c>
      <c r="F20" s="43" t="s">
        <v>40</v>
      </c>
    </row>
    <row r="21" ht="27.75" customHeight="1">
      <c r="A21" s="48" t="s">
        <v>80</v>
      </c>
      <c r="B21" s="39" t="s">
        <v>81</v>
      </c>
      <c r="C21" s="46" t="s">
        <v>73</v>
      </c>
      <c r="D21" s="41" t="s">
        <v>38</v>
      </c>
      <c r="E21" s="42" t="s">
        <v>39</v>
      </c>
      <c r="F21" s="43" t="s">
        <v>40</v>
      </c>
    </row>
    <row r="22" ht="17.25" customHeight="1">
      <c r="A22" s="38" t="s">
        <v>82</v>
      </c>
      <c r="B22" s="49" t="s">
        <v>83</v>
      </c>
      <c r="C22" s="50" t="s">
        <v>84</v>
      </c>
      <c r="D22" s="51" t="s">
        <v>85</v>
      </c>
      <c r="E22" s="52" t="s">
        <v>86</v>
      </c>
      <c r="F22" s="53" t="s">
        <v>40</v>
      </c>
    </row>
    <row r="23" ht="16.5" customHeight="1">
      <c r="A23" s="38" t="s">
        <v>87</v>
      </c>
      <c r="B23" s="49" t="s">
        <v>88</v>
      </c>
      <c r="C23" s="50" t="s">
        <v>84</v>
      </c>
      <c r="D23" s="51" t="s">
        <v>85</v>
      </c>
      <c r="E23" s="52" t="s">
        <v>86</v>
      </c>
      <c r="F23" s="53" t="s">
        <v>40</v>
      </c>
    </row>
    <row r="24" ht="16.5" customHeight="1">
      <c r="A24" s="38" t="s">
        <v>89</v>
      </c>
      <c r="B24" s="49" t="s">
        <v>90</v>
      </c>
      <c r="C24" s="50" t="s">
        <v>84</v>
      </c>
      <c r="D24" s="51" t="s">
        <v>85</v>
      </c>
      <c r="E24" s="52" t="s">
        <v>86</v>
      </c>
      <c r="F24" s="53" t="s">
        <v>40</v>
      </c>
    </row>
    <row r="25" ht="16.5" customHeight="1">
      <c r="A25" s="38" t="s">
        <v>91</v>
      </c>
      <c r="B25" s="49" t="s">
        <v>92</v>
      </c>
      <c r="C25" s="50" t="s">
        <v>84</v>
      </c>
      <c r="D25" s="51" t="s">
        <v>85</v>
      </c>
      <c r="E25" s="52" t="s">
        <v>86</v>
      </c>
      <c r="F25" s="53" t="s">
        <v>40</v>
      </c>
    </row>
    <row r="26" ht="16.5" customHeight="1">
      <c r="A26" s="38" t="s">
        <v>93</v>
      </c>
      <c r="B26" s="49" t="s">
        <v>94</v>
      </c>
      <c r="C26" s="50" t="s">
        <v>84</v>
      </c>
      <c r="D26" s="51" t="s">
        <v>85</v>
      </c>
      <c r="E26" s="52" t="s">
        <v>86</v>
      </c>
      <c r="F26" s="53" t="s">
        <v>40</v>
      </c>
    </row>
    <row r="27" ht="17.25" customHeight="1">
      <c r="A27" s="38" t="s">
        <v>95</v>
      </c>
      <c r="B27" s="49" t="s">
        <v>96</v>
      </c>
      <c r="C27" s="50" t="s">
        <v>97</v>
      </c>
      <c r="D27" s="51" t="s">
        <v>85</v>
      </c>
      <c r="E27" s="52" t="s">
        <v>86</v>
      </c>
      <c r="F27" s="53" t="s">
        <v>40</v>
      </c>
    </row>
    <row r="28" ht="17.25" customHeight="1">
      <c r="A28" s="38" t="s">
        <v>98</v>
      </c>
      <c r="B28" s="49" t="s">
        <v>99</v>
      </c>
      <c r="C28" s="50" t="s">
        <v>97</v>
      </c>
      <c r="D28" s="51" t="s">
        <v>85</v>
      </c>
      <c r="E28" s="52" t="s">
        <v>86</v>
      </c>
      <c r="F28" s="53" t="s">
        <v>40</v>
      </c>
    </row>
    <row r="29" ht="17.25" customHeight="1">
      <c r="A29" s="38" t="s">
        <v>100</v>
      </c>
      <c r="B29" s="49" t="s">
        <v>101</v>
      </c>
      <c r="C29" s="50" t="s">
        <v>97</v>
      </c>
      <c r="D29" s="51" t="s">
        <v>85</v>
      </c>
      <c r="E29" s="52" t="s">
        <v>86</v>
      </c>
      <c r="F29" s="53" t="s">
        <v>40</v>
      </c>
    </row>
    <row r="30" ht="17.25" customHeight="1">
      <c r="A30" s="38" t="s">
        <v>102</v>
      </c>
      <c r="B30" s="49" t="s">
        <v>103</v>
      </c>
      <c r="C30" s="50" t="s">
        <v>97</v>
      </c>
      <c r="D30" s="51" t="s">
        <v>85</v>
      </c>
      <c r="E30" s="52" t="s">
        <v>86</v>
      </c>
      <c r="F30" s="53" t="s">
        <v>40</v>
      </c>
    </row>
    <row r="31" ht="17.25" customHeight="1">
      <c r="A31" s="38" t="s">
        <v>104</v>
      </c>
      <c r="B31" s="49" t="s">
        <v>105</v>
      </c>
      <c r="C31" s="50" t="s">
        <v>97</v>
      </c>
      <c r="D31" s="51" t="s">
        <v>85</v>
      </c>
      <c r="E31" s="52" t="s">
        <v>86</v>
      </c>
      <c r="F31" s="53" t="s">
        <v>40</v>
      </c>
    </row>
    <row r="32" ht="15.75" customHeight="1">
      <c r="A32" s="38" t="s">
        <v>106</v>
      </c>
      <c r="B32" s="49" t="s">
        <v>107</v>
      </c>
      <c r="C32" s="52" t="s">
        <v>108</v>
      </c>
      <c r="D32" s="54" t="s">
        <v>109</v>
      </c>
      <c r="E32" s="42" t="s">
        <v>39</v>
      </c>
      <c r="F32" s="55" t="s">
        <v>110</v>
      </c>
    </row>
    <row r="33" ht="17.25" customHeight="1">
      <c r="A33" s="38" t="s">
        <v>111</v>
      </c>
      <c r="B33" s="49" t="s">
        <v>112</v>
      </c>
      <c r="C33" s="52" t="s">
        <v>108</v>
      </c>
      <c r="D33" s="54" t="s">
        <v>109</v>
      </c>
      <c r="E33" s="42" t="s">
        <v>39</v>
      </c>
      <c r="F33" s="55" t="s">
        <v>110</v>
      </c>
    </row>
    <row r="34" ht="17.25" customHeight="1">
      <c r="A34" s="38" t="s">
        <v>113</v>
      </c>
      <c r="B34" s="49" t="s">
        <v>114</v>
      </c>
      <c r="C34" s="52" t="s">
        <v>108</v>
      </c>
      <c r="D34" s="54" t="s">
        <v>109</v>
      </c>
      <c r="E34" s="42" t="s">
        <v>39</v>
      </c>
      <c r="F34" s="55" t="s">
        <v>110</v>
      </c>
    </row>
    <row r="35" ht="17.25" customHeight="1">
      <c r="A35" s="38" t="s">
        <v>115</v>
      </c>
      <c r="B35" s="49" t="s">
        <v>116</v>
      </c>
      <c r="C35" s="52" t="s">
        <v>108</v>
      </c>
      <c r="D35" s="54" t="s">
        <v>109</v>
      </c>
      <c r="E35" s="42" t="s">
        <v>39</v>
      </c>
      <c r="F35" s="55" t="s">
        <v>110</v>
      </c>
    </row>
    <row r="36" ht="17.25" customHeight="1">
      <c r="A36" s="38" t="s">
        <v>117</v>
      </c>
      <c r="B36" s="49" t="s">
        <v>118</v>
      </c>
      <c r="C36" s="52" t="s">
        <v>108</v>
      </c>
      <c r="D36" s="54" t="s">
        <v>109</v>
      </c>
      <c r="E36" s="42" t="s">
        <v>39</v>
      </c>
      <c r="F36" s="55" t="s">
        <v>110</v>
      </c>
    </row>
    <row r="37" ht="17.25" customHeight="1">
      <c r="A37" s="38" t="s">
        <v>119</v>
      </c>
      <c r="B37" s="49" t="s">
        <v>120</v>
      </c>
      <c r="C37" s="52" t="s">
        <v>121</v>
      </c>
      <c r="D37" s="54" t="s">
        <v>109</v>
      </c>
      <c r="E37" s="42" t="s">
        <v>39</v>
      </c>
      <c r="F37" s="55" t="s">
        <v>110</v>
      </c>
    </row>
    <row r="38" ht="15.0" customHeight="1">
      <c r="A38" s="38" t="s">
        <v>122</v>
      </c>
      <c r="B38" s="49" t="s">
        <v>123</v>
      </c>
      <c r="C38" s="52" t="s">
        <v>121</v>
      </c>
      <c r="D38" s="54" t="s">
        <v>109</v>
      </c>
      <c r="E38" s="42" t="s">
        <v>39</v>
      </c>
      <c r="F38" s="55" t="s">
        <v>110</v>
      </c>
    </row>
    <row r="39" ht="36.0" customHeight="1">
      <c r="A39" s="38" t="s">
        <v>124</v>
      </c>
      <c r="B39" s="49" t="s">
        <v>125</v>
      </c>
      <c r="C39" s="52" t="s">
        <v>121</v>
      </c>
      <c r="D39" s="54" t="s">
        <v>109</v>
      </c>
      <c r="E39" s="42" t="s">
        <v>39</v>
      </c>
      <c r="F39" s="55" t="s">
        <v>110</v>
      </c>
    </row>
    <row r="40" ht="15.75" customHeight="1">
      <c r="A40" s="38" t="s">
        <v>126</v>
      </c>
      <c r="B40" s="49" t="s">
        <v>127</v>
      </c>
      <c r="C40" s="52" t="s">
        <v>121</v>
      </c>
      <c r="D40" s="54" t="s">
        <v>109</v>
      </c>
      <c r="E40" s="42" t="s">
        <v>39</v>
      </c>
      <c r="F40" s="55" t="s">
        <v>110</v>
      </c>
    </row>
    <row r="41" ht="16.5" customHeight="1">
      <c r="A41" s="38" t="s">
        <v>128</v>
      </c>
      <c r="B41" s="49" t="s">
        <v>129</v>
      </c>
      <c r="C41" s="52" t="s">
        <v>121</v>
      </c>
      <c r="D41" s="54" t="s">
        <v>109</v>
      </c>
      <c r="E41" s="42" t="s">
        <v>39</v>
      </c>
      <c r="F41" s="55" t="s">
        <v>110</v>
      </c>
    </row>
    <row r="42" ht="15.0" customHeight="1">
      <c r="A42" s="38" t="s">
        <v>130</v>
      </c>
      <c r="B42" s="49" t="s">
        <v>131</v>
      </c>
      <c r="C42" s="50" t="s">
        <v>132</v>
      </c>
      <c r="D42" s="54" t="s">
        <v>109</v>
      </c>
      <c r="E42" s="42" t="s">
        <v>39</v>
      </c>
      <c r="F42" s="55" t="s">
        <v>110</v>
      </c>
    </row>
    <row r="43" ht="24.75" customHeight="1">
      <c r="A43" s="38" t="s">
        <v>133</v>
      </c>
      <c r="B43" s="39" t="s">
        <v>134</v>
      </c>
      <c r="C43" s="50" t="s">
        <v>132</v>
      </c>
      <c r="D43" s="54" t="s">
        <v>109</v>
      </c>
      <c r="E43" s="42" t="s">
        <v>39</v>
      </c>
      <c r="F43" s="55" t="s">
        <v>110</v>
      </c>
    </row>
    <row r="44" ht="15.0" customHeight="1">
      <c r="A44" s="38" t="s">
        <v>135</v>
      </c>
      <c r="B44" s="39" t="s">
        <v>136</v>
      </c>
      <c r="C44" s="50" t="s">
        <v>132</v>
      </c>
      <c r="D44" s="54" t="s">
        <v>109</v>
      </c>
      <c r="E44" s="42" t="s">
        <v>39</v>
      </c>
      <c r="F44" s="55" t="s">
        <v>110</v>
      </c>
    </row>
    <row r="45" ht="25.5" customHeight="1">
      <c r="A45" s="38" t="s">
        <v>137</v>
      </c>
      <c r="B45" s="39" t="s">
        <v>138</v>
      </c>
      <c r="C45" s="50" t="s">
        <v>132</v>
      </c>
      <c r="D45" s="54" t="s">
        <v>109</v>
      </c>
      <c r="E45" s="42" t="s">
        <v>39</v>
      </c>
      <c r="F45" s="55" t="s">
        <v>110</v>
      </c>
    </row>
    <row r="46" ht="17.25" customHeight="1">
      <c r="A46" s="38" t="s">
        <v>139</v>
      </c>
      <c r="B46" s="39" t="s">
        <v>140</v>
      </c>
      <c r="C46" s="50" t="s">
        <v>132</v>
      </c>
      <c r="D46" s="54" t="s">
        <v>109</v>
      </c>
      <c r="E46" s="42" t="s">
        <v>39</v>
      </c>
      <c r="F46" s="55" t="s">
        <v>110</v>
      </c>
    </row>
    <row r="47" ht="25.5" customHeight="1">
      <c r="A47" s="38" t="s">
        <v>141</v>
      </c>
      <c r="B47" s="49" t="s">
        <v>142</v>
      </c>
      <c r="C47" s="50" t="s">
        <v>143</v>
      </c>
      <c r="D47" s="54" t="s">
        <v>109</v>
      </c>
      <c r="E47" s="42" t="s">
        <v>39</v>
      </c>
      <c r="F47" s="55" t="s">
        <v>110</v>
      </c>
    </row>
    <row r="48" ht="45.0" customHeight="1">
      <c r="A48" s="38" t="s">
        <v>144</v>
      </c>
      <c r="B48" s="49" t="s">
        <v>145</v>
      </c>
      <c r="C48" s="50" t="s">
        <v>143</v>
      </c>
      <c r="D48" s="54" t="s">
        <v>109</v>
      </c>
      <c r="E48" s="42" t="s">
        <v>39</v>
      </c>
      <c r="F48" s="55" t="s">
        <v>110</v>
      </c>
    </row>
    <row r="49" ht="27.0" customHeight="1">
      <c r="A49" s="38" t="s">
        <v>146</v>
      </c>
      <c r="B49" s="49" t="s">
        <v>147</v>
      </c>
      <c r="C49" s="50" t="s">
        <v>143</v>
      </c>
      <c r="D49" s="54" t="s">
        <v>109</v>
      </c>
      <c r="E49" s="42" t="s">
        <v>39</v>
      </c>
      <c r="F49" s="55" t="s">
        <v>110</v>
      </c>
    </row>
    <row r="50" ht="26.25" customHeight="1">
      <c r="A50" s="38" t="s">
        <v>148</v>
      </c>
      <c r="B50" s="49" t="s">
        <v>149</v>
      </c>
      <c r="C50" s="50" t="s">
        <v>143</v>
      </c>
      <c r="D50" s="54" t="s">
        <v>109</v>
      </c>
      <c r="E50" s="42" t="s">
        <v>39</v>
      </c>
      <c r="F50" s="55" t="s">
        <v>110</v>
      </c>
    </row>
    <row r="51" ht="36.75" customHeight="1">
      <c r="A51" s="38" t="s">
        <v>150</v>
      </c>
      <c r="B51" s="49" t="s">
        <v>151</v>
      </c>
      <c r="C51" s="50" t="s">
        <v>143</v>
      </c>
      <c r="D51" s="54" t="s">
        <v>109</v>
      </c>
      <c r="E51" s="42" t="s">
        <v>39</v>
      </c>
      <c r="F51" s="55" t="s">
        <v>110</v>
      </c>
    </row>
    <row r="52" ht="24.0" customHeight="1">
      <c r="A52" s="38" t="s">
        <v>152</v>
      </c>
      <c r="B52" s="49" t="s">
        <v>153</v>
      </c>
      <c r="C52" s="52" t="s">
        <v>154</v>
      </c>
      <c r="D52" s="54" t="s">
        <v>109</v>
      </c>
      <c r="E52" s="42" t="s">
        <v>39</v>
      </c>
      <c r="F52" s="55" t="s">
        <v>110</v>
      </c>
    </row>
    <row r="53" ht="26.25" customHeight="1">
      <c r="A53" s="38" t="s">
        <v>155</v>
      </c>
      <c r="B53" s="49" t="s">
        <v>112</v>
      </c>
      <c r="C53" s="52" t="s">
        <v>154</v>
      </c>
      <c r="D53" s="54" t="s">
        <v>109</v>
      </c>
      <c r="E53" s="42" t="s">
        <v>39</v>
      </c>
      <c r="F53" s="55" t="s">
        <v>110</v>
      </c>
    </row>
    <row r="54" ht="26.25" customHeight="1">
      <c r="A54" s="38" t="s">
        <v>156</v>
      </c>
      <c r="B54" s="49" t="s">
        <v>116</v>
      </c>
      <c r="C54" s="52" t="s">
        <v>154</v>
      </c>
      <c r="D54" s="54" t="s">
        <v>109</v>
      </c>
      <c r="E54" s="42" t="s">
        <v>39</v>
      </c>
      <c r="F54" s="55" t="s">
        <v>110</v>
      </c>
    </row>
    <row r="55" ht="26.25" customHeight="1">
      <c r="A55" s="38" t="s">
        <v>157</v>
      </c>
      <c r="B55" s="49" t="s">
        <v>158</v>
      </c>
      <c r="C55" s="52" t="s">
        <v>154</v>
      </c>
      <c r="D55" s="54" t="s">
        <v>109</v>
      </c>
      <c r="E55" s="42" t="s">
        <v>39</v>
      </c>
      <c r="F55" s="55" t="s">
        <v>110</v>
      </c>
    </row>
    <row r="56" ht="45.75" customHeight="1">
      <c r="A56" s="38" t="s">
        <v>159</v>
      </c>
      <c r="B56" s="39" t="s">
        <v>160</v>
      </c>
      <c r="C56" s="52" t="s">
        <v>154</v>
      </c>
      <c r="D56" s="54" t="s">
        <v>109</v>
      </c>
      <c r="E56" s="42" t="s">
        <v>39</v>
      </c>
      <c r="F56" s="55" t="s">
        <v>110</v>
      </c>
    </row>
    <row r="57" ht="33.75" customHeight="1">
      <c r="A57" s="38" t="s">
        <v>161</v>
      </c>
      <c r="B57" s="39" t="s">
        <v>162</v>
      </c>
      <c r="C57" s="52" t="s">
        <v>163</v>
      </c>
      <c r="D57" s="54" t="s">
        <v>109</v>
      </c>
      <c r="E57" s="42" t="s">
        <v>39</v>
      </c>
      <c r="F57" s="55" t="s">
        <v>110</v>
      </c>
    </row>
    <row r="58" ht="26.25" customHeight="1">
      <c r="A58" s="38" t="s">
        <v>164</v>
      </c>
      <c r="B58" s="49" t="s">
        <v>165</v>
      </c>
      <c r="C58" s="52" t="s">
        <v>163</v>
      </c>
      <c r="D58" s="54" t="s">
        <v>109</v>
      </c>
      <c r="E58" s="42" t="s">
        <v>39</v>
      </c>
      <c r="F58" s="55" t="s">
        <v>110</v>
      </c>
    </row>
    <row r="59" ht="26.25" customHeight="1">
      <c r="A59" s="38" t="s">
        <v>166</v>
      </c>
      <c r="B59" s="39" t="s">
        <v>167</v>
      </c>
      <c r="C59" s="52" t="s">
        <v>163</v>
      </c>
      <c r="D59" s="54" t="s">
        <v>109</v>
      </c>
      <c r="E59" s="42" t="s">
        <v>39</v>
      </c>
      <c r="F59" s="55" t="s">
        <v>110</v>
      </c>
    </row>
    <row r="60" ht="15.0" customHeight="1">
      <c r="A60" s="38" t="s">
        <v>168</v>
      </c>
      <c r="B60" s="49" t="s">
        <v>169</v>
      </c>
      <c r="C60" s="52" t="s">
        <v>163</v>
      </c>
      <c r="D60" s="54" t="s">
        <v>109</v>
      </c>
      <c r="E60" s="42" t="s">
        <v>39</v>
      </c>
      <c r="F60" s="55" t="s">
        <v>110</v>
      </c>
    </row>
    <row r="61" ht="15.0" customHeight="1">
      <c r="A61" s="38" t="s">
        <v>170</v>
      </c>
      <c r="B61" s="49" t="s">
        <v>171</v>
      </c>
      <c r="C61" s="52" t="s">
        <v>163</v>
      </c>
      <c r="D61" s="54" t="s">
        <v>109</v>
      </c>
      <c r="E61" s="42" t="s">
        <v>39</v>
      </c>
      <c r="F61" s="55" t="s">
        <v>110</v>
      </c>
    </row>
    <row r="62" ht="16.5" customHeight="1">
      <c r="A62" s="38" t="s">
        <v>172</v>
      </c>
      <c r="B62" s="49" t="s">
        <v>173</v>
      </c>
      <c r="C62" s="50" t="s">
        <v>174</v>
      </c>
      <c r="D62" s="56" t="s">
        <v>175</v>
      </c>
      <c r="E62" s="42" t="s">
        <v>39</v>
      </c>
      <c r="F62" s="57" t="s">
        <v>176</v>
      </c>
    </row>
    <row r="63" ht="14.25" customHeight="1">
      <c r="A63" s="38" t="s">
        <v>177</v>
      </c>
      <c r="B63" s="49" t="s">
        <v>178</v>
      </c>
      <c r="C63" s="50" t="s">
        <v>174</v>
      </c>
      <c r="D63" s="56" t="s">
        <v>175</v>
      </c>
      <c r="E63" s="42" t="s">
        <v>39</v>
      </c>
      <c r="F63" s="57" t="s">
        <v>176</v>
      </c>
    </row>
    <row r="64" ht="14.25" customHeight="1">
      <c r="A64" s="38" t="s">
        <v>179</v>
      </c>
      <c r="B64" s="49" t="s">
        <v>180</v>
      </c>
      <c r="C64" s="50" t="s">
        <v>174</v>
      </c>
      <c r="D64" s="56" t="s">
        <v>175</v>
      </c>
      <c r="E64" s="42" t="s">
        <v>39</v>
      </c>
      <c r="F64" s="57" t="s">
        <v>176</v>
      </c>
    </row>
    <row r="65" ht="14.25" customHeight="1">
      <c r="A65" s="38" t="s">
        <v>181</v>
      </c>
      <c r="B65" s="49" t="s">
        <v>173</v>
      </c>
      <c r="C65" s="50" t="s">
        <v>174</v>
      </c>
      <c r="D65" s="56" t="s">
        <v>175</v>
      </c>
      <c r="E65" s="42" t="s">
        <v>39</v>
      </c>
      <c r="F65" s="57" t="s">
        <v>176</v>
      </c>
    </row>
    <row r="66" ht="14.25" customHeight="1">
      <c r="A66" s="38" t="s">
        <v>182</v>
      </c>
      <c r="B66" s="49" t="s">
        <v>173</v>
      </c>
      <c r="C66" s="50" t="s">
        <v>174</v>
      </c>
      <c r="D66" s="56" t="s">
        <v>175</v>
      </c>
      <c r="E66" s="42" t="s">
        <v>39</v>
      </c>
      <c r="F66" s="57" t="s">
        <v>176</v>
      </c>
    </row>
    <row r="67" ht="25.5" customHeight="1">
      <c r="A67" s="38" t="s">
        <v>183</v>
      </c>
      <c r="B67" s="49" t="s">
        <v>184</v>
      </c>
      <c r="C67" s="50" t="s">
        <v>185</v>
      </c>
      <c r="D67" s="56" t="s">
        <v>175</v>
      </c>
      <c r="E67" s="42" t="s">
        <v>39</v>
      </c>
      <c r="F67" s="57" t="s">
        <v>176</v>
      </c>
    </row>
    <row r="68" ht="27.75" customHeight="1">
      <c r="A68" s="38" t="s">
        <v>186</v>
      </c>
      <c r="B68" s="49" t="s">
        <v>173</v>
      </c>
      <c r="C68" s="50" t="s">
        <v>185</v>
      </c>
      <c r="D68" s="56" t="s">
        <v>175</v>
      </c>
      <c r="E68" s="42" t="s">
        <v>39</v>
      </c>
      <c r="F68" s="57" t="s">
        <v>176</v>
      </c>
    </row>
    <row r="69" ht="35.25" customHeight="1">
      <c r="A69" s="38" t="s">
        <v>187</v>
      </c>
      <c r="B69" s="49" t="s">
        <v>188</v>
      </c>
      <c r="C69" s="50" t="s">
        <v>185</v>
      </c>
      <c r="D69" s="56" t="s">
        <v>175</v>
      </c>
      <c r="E69" s="42" t="s">
        <v>39</v>
      </c>
      <c r="F69" s="57" t="s">
        <v>176</v>
      </c>
    </row>
    <row r="70" ht="35.25" customHeight="1">
      <c r="A70" s="38" t="s">
        <v>189</v>
      </c>
      <c r="B70" s="49" t="s">
        <v>173</v>
      </c>
      <c r="C70" s="50" t="s">
        <v>185</v>
      </c>
      <c r="D70" s="56" t="s">
        <v>175</v>
      </c>
      <c r="E70" s="42" t="s">
        <v>39</v>
      </c>
      <c r="F70" s="57" t="s">
        <v>176</v>
      </c>
    </row>
    <row r="71" ht="35.25" customHeight="1">
      <c r="A71" s="38" t="s">
        <v>190</v>
      </c>
      <c r="B71" s="49" t="s">
        <v>188</v>
      </c>
      <c r="C71" s="50" t="s">
        <v>185</v>
      </c>
      <c r="D71" s="56" t="s">
        <v>175</v>
      </c>
      <c r="E71" s="42" t="s">
        <v>39</v>
      </c>
      <c r="F71" s="57" t="s">
        <v>176</v>
      </c>
    </row>
    <row r="72" ht="16.5" customHeight="1">
      <c r="A72" s="38" t="s">
        <v>191</v>
      </c>
      <c r="B72" s="58" t="s">
        <v>192</v>
      </c>
      <c r="C72" s="52" t="s">
        <v>193</v>
      </c>
      <c r="D72" s="56" t="s">
        <v>175</v>
      </c>
      <c r="E72" s="42" t="s">
        <v>39</v>
      </c>
      <c r="F72" s="57" t="s">
        <v>176</v>
      </c>
    </row>
    <row r="73" ht="16.5" customHeight="1">
      <c r="A73" s="38" t="s">
        <v>194</v>
      </c>
      <c r="B73" s="58" t="s">
        <v>195</v>
      </c>
      <c r="C73" s="52" t="s">
        <v>193</v>
      </c>
      <c r="D73" s="56" t="s">
        <v>175</v>
      </c>
      <c r="E73" s="42" t="s">
        <v>39</v>
      </c>
      <c r="F73" s="57" t="s">
        <v>176</v>
      </c>
    </row>
    <row r="74" ht="16.5" customHeight="1">
      <c r="A74" s="38" t="s">
        <v>196</v>
      </c>
      <c r="B74" s="58" t="s">
        <v>197</v>
      </c>
      <c r="C74" s="52" t="s">
        <v>193</v>
      </c>
      <c r="D74" s="56" t="s">
        <v>175</v>
      </c>
      <c r="E74" s="42" t="s">
        <v>39</v>
      </c>
      <c r="F74" s="57" t="s">
        <v>176</v>
      </c>
    </row>
    <row r="75" ht="16.5" customHeight="1">
      <c r="A75" s="38" t="s">
        <v>198</v>
      </c>
      <c r="B75" s="58" t="s">
        <v>199</v>
      </c>
      <c r="C75" s="52" t="s">
        <v>193</v>
      </c>
      <c r="D75" s="56" t="s">
        <v>175</v>
      </c>
      <c r="E75" s="42" t="s">
        <v>39</v>
      </c>
      <c r="F75" s="57" t="s">
        <v>176</v>
      </c>
    </row>
    <row r="76" ht="35.25" customHeight="1">
      <c r="A76" s="38" t="s">
        <v>200</v>
      </c>
      <c r="B76" s="49" t="s">
        <v>201</v>
      </c>
      <c r="C76" s="52" t="s">
        <v>202</v>
      </c>
      <c r="D76" s="56" t="s">
        <v>175</v>
      </c>
      <c r="E76" s="42" t="s">
        <v>39</v>
      </c>
      <c r="F76" s="57" t="s">
        <v>176</v>
      </c>
    </row>
    <row r="77" ht="42.75" customHeight="1">
      <c r="A77" s="38" t="s">
        <v>203</v>
      </c>
      <c r="B77" s="49" t="s">
        <v>204</v>
      </c>
      <c r="C77" s="52" t="s">
        <v>202</v>
      </c>
      <c r="D77" s="56" t="s">
        <v>175</v>
      </c>
      <c r="E77" s="42" t="s">
        <v>39</v>
      </c>
      <c r="F77" s="57" t="s">
        <v>176</v>
      </c>
    </row>
    <row r="78" ht="26.25" customHeight="1">
      <c r="A78" s="38" t="s">
        <v>205</v>
      </c>
      <c r="B78" s="49" t="s">
        <v>199</v>
      </c>
      <c r="C78" s="52" t="s">
        <v>202</v>
      </c>
      <c r="D78" s="56" t="s">
        <v>175</v>
      </c>
      <c r="E78" s="42" t="s">
        <v>39</v>
      </c>
      <c r="F78" s="57" t="s">
        <v>176</v>
      </c>
    </row>
    <row r="79" ht="35.25" customHeight="1">
      <c r="A79" s="38" t="s">
        <v>206</v>
      </c>
      <c r="B79" s="49" t="s">
        <v>201</v>
      </c>
      <c r="C79" s="52" t="s">
        <v>202</v>
      </c>
      <c r="D79" s="56" t="s">
        <v>175</v>
      </c>
      <c r="E79" s="42" t="s">
        <v>39</v>
      </c>
      <c r="F79" s="57" t="s">
        <v>176</v>
      </c>
    </row>
    <row r="80" ht="26.25" customHeight="1">
      <c r="A80" s="38" t="s">
        <v>207</v>
      </c>
      <c r="B80" s="49" t="s">
        <v>208</v>
      </c>
      <c r="C80" s="52" t="s">
        <v>209</v>
      </c>
      <c r="D80" s="56" t="s">
        <v>175</v>
      </c>
      <c r="E80" s="42" t="s">
        <v>39</v>
      </c>
      <c r="F80" s="57" t="s">
        <v>176</v>
      </c>
    </row>
    <row r="81" ht="26.25" customHeight="1">
      <c r="A81" s="38" t="s">
        <v>210</v>
      </c>
      <c r="B81" s="49" t="s">
        <v>211</v>
      </c>
      <c r="C81" s="52" t="s">
        <v>209</v>
      </c>
      <c r="D81" s="56" t="s">
        <v>175</v>
      </c>
      <c r="E81" s="42" t="s">
        <v>39</v>
      </c>
      <c r="F81" s="57" t="s">
        <v>176</v>
      </c>
    </row>
    <row r="82" ht="33.75" customHeight="1">
      <c r="A82" s="38" t="s">
        <v>212</v>
      </c>
      <c r="B82" s="49" t="s">
        <v>192</v>
      </c>
      <c r="C82" s="52" t="s">
        <v>209</v>
      </c>
      <c r="D82" s="56" t="s">
        <v>175</v>
      </c>
      <c r="E82" s="42" t="s">
        <v>39</v>
      </c>
      <c r="F82" s="57" t="s">
        <v>176</v>
      </c>
    </row>
    <row r="83" ht="35.25" customHeight="1">
      <c r="A83" s="38" t="s">
        <v>213</v>
      </c>
      <c r="B83" s="49" t="s">
        <v>214</v>
      </c>
      <c r="C83" s="52" t="s">
        <v>209</v>
      </c>
      <c r="D83" s="56" t="s">
        <v>175</v>
      </c>
      <c r="E83" s="42" t="s">
        <v>39</v>
      </c>
      <c r="F83" s="57" t="s">
        <v>176</v>
      </c>
    </row>
    <row r="84" ht="27.75" customHeight="1">
      <c r="A84" s="38" t="s">
        <v>215</v>
      </c>
      <c r="B84" s="49" t="s">
        <v>216</v>
      </c>
      <c r="C84" s="50" t="s">
        <v>217</v>
      </c>
      <c r="D84" s="59" t="s">
        <v>218</v>
      </c>
      <c r="E84" s="60" t="s">
        <v>219</v>
      </c>
      <c r="F84" s="57" t="s">
        <v>176</v>
      </c>
    </row>
    <row r="85" ht="27.75" customHeight="1">
      <c r="A85" s="38" t="s">
        <v>220</v>
      </c>
      <c r="B85" s="49" t="s">
        <v>221</v>
      </c>
      <c r="C85" s="50" t="s">
        <v>217</v>
      </c>
      <c r="D85" s="59" t="s">
        <v>218</v>
      </c>
      <c r="E85" s="60" t="s">
        <v>219</v>
      </c>
      <c r="F85" s="57" t="s">
        <v>176</v>
      </c>
    </row>
    <row r="86" ht="44.25" customHeight="1">
      <c r="A86" s="38" t="s">
        <v>222</v>
      </c>
      <c r="B86" s="49" t="s">
        <v>223</v>
      </c>
      <c r="C86" s="50" t="s">
        <v>217</v>
      </c>
      <c r="D86" s="59" t="s">
        <v>218</v>
      </c>
      <c r="E86" s="60" t="s">
        <v>219</v>
      </c>
      <c r="F86" s="57" t="s">
        <v>176</v>
      </c>
    </row>
    <row r="87" ht="27.75" customHeight="1">
      <c r="A87" s="38" t="s">
        <v>224</v>
      </c>
      <c r="B87" s="49" t="s">
        <v>225</v>
      </c>
      <c r="C87" s="50" t="s">
        <v>226</v>
      </c>
      <c r="D87" s="56" t="s">
        <v>175</v>
      </c>
      <c r="E87" s="42" t="s">
        <v>39</v>
      </c>
      <c r="F87" s="57" t="s">
        <v>176</v>
      </c>
    </row>
    <row r="88" ht="27.75" customHeight="1">
      <c r="A88" s="38" t="s">
        <v>227</v>
      </c>
      <c r="B88" s="49" t="s">
        <v>228</v>
      </c>
      <c r="C88" s="50" t="s">
        <v>226</v>
      </c>
      <c r="D88" s="56" t="s">
        <v>175</v>
      </c>
      <c r="E88" s="42" t="s">
        <v>39</v>
      </c>
      <c r="F88" s="57" t="s">
        <v>176</v>
      </c>
    </row>
    <row r="89" ht="27.75" customHeight="1">
      <c r="A89" s="38" t="s">
        <v>229</v>
      </c>
      <c r="B89" s="49" t="s">
        <v>230</v>
      </c>
      <c r="C89" s="50" t="s">
        <v>226</v>
      </c>
      <c r="D89" s="56" t="s">
        <v>175</v>
      </c>
      <c r="E89" s="42" t="s">
        <v>39</v>
      </c>
      <c r="F89" s="57" t="s">
        <v>176</v>
      </c>
    </row>
    <row r="90" ht="27.75" customHeight="1">
      <c r="A90" s="38" t="s">
        <v>231</v>
      </c>
      <c r="B90" s="49" t="s">
        <v>232</v>
      </c>
      <c r="C90" s="50" t="s">
        <v>233</v>
      </c>
      <c r="D90" s="56" t="s">
        <v>175</v>
      </c>
      <c r="E90" s="60" t="s">
        <v>219</v>
      </c>
      <c r="F90" s="57" t="s">
        <v>176</v>
      </c>
    </row>
    <row r="91" ht="27.75" customHeight="1">
      <c r="A91" s="38" t="s">
        <v>234</v>
      </c>
      <c r="B91" s="49" t="s">
        <v>235</v>
      </c>
      <c r="C91" s="50" t="s">
        <v>233</v>
      </c>
      <c r="D91" s="56" t="s">
        <v>175</v>
      </c>
      <c r="E91" s="60" t="s">
        <v>219</v>
      </c>
      <c r="F91" s="57" t="s">
        <v>176</v>
      </c>
    </row>
    <row r="92" ht="15.75" customHeight="1">
      <c r="A92" s="38" t="s">
        <v>236</v>
      </c>
      <c r="B92" s="49" t="s">
        <v>237</v>
      </c>
      <c r="C92" s="50" t="s">
        <v>233</v>
      </c>
      <c r="D92" s="56" t="s">
        <v>175</v>
      </c>
      <c r="E92" s="60" t="s">
        <v>219</v>
      </c>
      <c r="F92" s="57" t="s">
        <v>176</v>
      </c>
    </row>
    <row r="93" ht="17.25" customHeight="1">
      <c r="A93" s="38" t="s">
        <v>238</v>
      </c>
      <c r="B93" s="49" t="s">
        <v>239</v>
      </c>
      <c r="C93" s="50" t="s">
        <v>240</v>
      </c>
      <c r="D93" s="59" t="s">
        <v>218</v>
      </c>
      <c r="E93" s="46" t="s">
        <v>241</v>
      </c>
      <c r="F93" s="57" t="s">
        <v>176</v>
      </c>
    </row>
    <row r="94" ht="15.75" customHeight="1">
      <c r="A94" s="38" t="s">
        <v>242</v>
      </c>
      <c r="B94" s="49" t="s">
        <v>243</v>
      </c>
      <c r="C94" s="50" t="s">
        <v>240</v>
      </c>
      <c r="D94" s="59" t="s">
        <v>218</v>
      </c>
      <c r="E94" s="46" t="s">
        <v>241</v>
      </c>
      <c r="F94" s="57" t="s">
        <v>176</v>
      </c>
    </row>
    <row r="95" ht="17.25" customHeight="1">
      <c r="A95" s="38" t="s">
        <v>244</v>
      </c>
      <c r="B95" s="49" t="s">
        <v>245</v>
      </c>
      <c r="C95" s="50" t="s">
        <v>240</v>
      </c>
      <c r="D95" s="59" t="s">
        <v>218</v>
      </c>
      <c r="E95" s="46" t="s">
        <v>241</v>
      </c>
      <c r="F95" s="57" t="s">
        <v>176</v>
      </c>
    </row>
    <row r="96" ht="15.0" customHeight="1">
      <c r="A96" s="38" t="s">
        <v>246</v>
      </c>
      <c r="B96" s="49" t="s">
        <v>247</v>
      </c>
      <c r="C96" s="50" t="s">
        <v>248</v>
      </c>
      <c r="D96" s="59" t="s">
        <v>218</v>
      </c>
      <c r="E96" s="46" t="s">
        <v>241</v>
      </c>
      <c r="F96" s="57" t="s">
        <v>176</v>
      </c>
    </row>
    <row r="97" ht="15.0" customHeight="1">
      <c r="A97" s="38" t="s">
        <v>249</v>
      </c>
      <c r="B97" s="49" t="s">
        <v>250</v>
      </c>
      <c r="C97" s="50" t="s">
        <v>248</v>
      </c>
      <c r="D97" s="59" t="s">
        <v>218</v>
      </c>
      <c r="E97" s="46" t="s">
        <v>241</v>
      </c>
      <c r="F97" s="57" t="s">
        <v>176</v>
      </c>
    </row>
    <row r="98" ht="15.0" customHeight="1">
      <c r="A98" s="38" t="s">
        <v>251</v>
      </c>
      <c r="B98" s="49" t="s">
        <v>252</v>
      </c>
      <c r="C98" s="50" t="s">
        <v>248</v>
      </c>
      <c r="D98" s="59" t="s">
        <v>218</v>
      </c>
      <c r="E98" s="46" t="s">
        <v>241</v>
      </c>
      <c r="F98" s="57" t="s">
        <v>176</v>
      </c>
    </row>
    <row r="99" ht="16.5" customHeight="1">
      <c r="A99" s="38" t="s">
        <v>253</v>
      </c>
      <c r="B99" s="49" t="s">
        <v>254</v>
      </c>
      <c r="C99" s="52" t="s">
        <v>255</v>
      </c>
      <c r="D99" s="51" t="s">
        <v>85</v>
      </c>
      <c r="E99" s="52" t="s">
        <v>86</v>
      </c>
      <c r="F99" s="53" t="s">
        <v>40</v>
      </c>
    </row>
    <row r="100" ht="17.25" customHeight="1">
      <c r="A100" s="38" t="s">
        <v>256</v>
      </c>
      <c r="B100" s="49" t="s">
        <v>257</v>
      </c>
      <c r="C100" s="52" t="s">
        <v>255</v>
      </c>
      <c r="D100" s="51" t="s">
        <v>85</v>
      </c>
      <c r="E100" s="52" t="s">
        <v>86</v>
      </c>
      <c r="F100" s="53" t="s">
        <v>40</v>
      </c>
    </row>
    <row r="101" ht="17.25" customHeight="1">
      <c r="A101" s="38" t="s">
        <v>258</v>
      </c>
      <c r="B101" s="49" t="s">
        <v>259</v>
      </c>
      <c r="C101" s="52" t="s">
        <v>255</v>
      </c>
      <c r="D101" s="51" t="s">
        <v>85</v>
      </c>
      <c r="E101" s="52" t="s">
        <v>86</v>
      </c>
      <c r="F101" s="53" t="s">
        <v>40</v>
      </c>
    </row>
    <row r="102" ht="17.25" customHeight="1">
      <c r="A102" s="38" t="s">
        <v>260</v>
      </c>
      <c r="B102" s="49" t="s">
        <v>259</v>
      </c>
      <c r="C102" s="52" t="s">
        <v>255</v>
      </c>
      <c r="D102" s="51" t="s">
        <v>85</v>
      </c>
      <c r="E102" s="52" t="s">
        <v>86</v>
      </c>
      <c r="F102" s="53" t="s">
        <v>40</v>
      </c>
    </row>
    <row r="103" ht="17.25" customHeight="1">
      <c r="A103" s="38" t="s">
        <v>261</v>
      </c>
      <c r="B103" s="49" t="s">
        <v>262</v>
      </c>
      <c r="C103" s="52" t="s">
        <v>255</v>
      </c>
      <c r="D103" s="51" t="s">
        <v>85</v>
      </c>
      <c r="E103" s="52" t="s">
        <v>86</v>
      </c>
      <c r="F103" s="53" t="s">
        <v>40</v>
      </c>
    </row>
    <row r="104" ht="14.25" customHeight="1">
      <c r="A104" s="38" t="s">
        <v>263</v>
      </c>
      <c r="B104" s="49" t="s">
        <v>264</v>
      </c>
      <c r="C104" s="50" t="s">
        <v>265</v>
      </c>
      <c r="D104" s="61" t="s">
        <v>266</v>
      </c>
      <c r="E104" s="46" t="s">
        <v>241</v>
      </c>
      <c r="F104" s="53" t="s">
        <v>40</v>
      </c>
    </row>
    <row r="105" ht="18.0" customHeight="1">
      <c r="A105" s="38" t="s">
        <v>267</v>
      </c>
      <c r="B105" s="49" t="s">
        <v>268</v>
      </c>
      <c r="C105" s="50" t="s">
        <v>265</v>
      </c>
      <c r="D105" s="61" t="s">
        <v>266</v>
      </c>
      <c r="E105" s="46" t="s">
        <v>241</v>
      </c>
      <c r="F105" s="53" t="s">
        <v>40</v>
      </c>
    </row>
    <row r="106" ht="15.75" customHeight="1">
      <c r="A106" s="38" t="s">
        <v>269</v>
      </c>
      <c r="B106" s="49" t="s">
        <v>270</v>
      </c>
      <c r="C106" s="50" t="s">
        <v>265</v>
      </c>
      <c r="D106" s="61" t="s">
        <v>266</v>
      </c>
      <c r="E106" s="46" t="s">
        <v>241</v>
      </c>
      <c r="F106" s="53" t="s">
        <v>40</v>
      </c>
    </row>
    <row r="107" ht="16.5" customHeight="1">
      <c r="A107" s="38" t="s">
        <v>271</v>
      </c>
      <c r="B107" s="49" t="s">
        <v>272</v>
      </c>
      <c r="C107" s="50" t="s">
        <v>265</v>
      </c>
      <c r="D107" s="61" t="s">
        <v>266</v>
      </c>
      <c r="E107" s="46" t="s">
        <v>241</v>
      </c>
      <c r="F107" s="53" t="s">
        <v>40</v>
      </c>
    </row>
    <row r="108" ht="17.25" customHeight="1">
      <c r="A108" s="38" t="s">
        <v>273</v>
      </c>
      <c r="B108" s="49" t="s">
        <v>274</v>
      </c>
      <c r="C108" s="50" t="s">
        <v>265</v>
      </c>
      <c r="D108" s="61" t="s">
        <v>266</v>
      </c>
      <c r="E108" s="46" t="s">
        <v>241</v>
      </c>
      <c r="F108" s="53" t="s">
        <v>40</v>
      </c>
    </row>
    <row r="109" ht="25.5" customHeight="1">
      <c r="A109" s="38" t="s">
        <v>275</v>
      </c>
      <c r="B109" s="49" t="s">
        <v>276</v>
      </c>
      <c r="C109" s="52" t="s">
        <v>277</v>
      </c>
      <c r="D109" s="41" t="s">
        <v>38</v>
      </c>
      <c r="E109" s="42" t="s">
        <v>39</v>
      </c>
      <c r="F109" s="53" t="s">
        <v>40</v>
      </c>
    </row>
    <row r="110" ht="75.75" customHeight="1">
      <c r="A110" s="62" t="s">
        <v>278</v>
      </c>
      <c r="B110" s="49" t="s">
        <v>276</v>
      </c>
      <c r="C110" s="52" t="s">
        <v>277</v>
      </c>
      <c r="D110" s="41" t="s">
        <v>38</v>
      </c>
      <c r="E110" s="42" t="s">
        <v>39</v>
      </c>
      <c r="F110" s="53" t="s">
        <v>40</v>
      </c>
    </row>
    <row r="111" ht="75.75" customHeight="1">
      <c r="A111" s="38" t="s">
        <v>279</v>
      </c>
      <c r="B111" s="49" t="s">
        <v>280</v>
      </c>
      <c r="C111" s="52" t="s">
        <v>277</v>
      </c>
      <c r="D111" s="41" t="s">
        <v>38</v>
      </c>
      <c r="E111" s="42" t="s">
        <v>39</v>
      </c>
      <c r="F111" s="53" t="s">
        <v>40</v>
      </c>
    </row>
    <row r="112" ht="16.5" customHeight="1">
      <c r="A112" s="47" t="s">
        <v>281</v>
      </c>
      <c r="B112" s="49" t="s">
        <v>282</v>
      </c>
      <c r="C112" s="50" t="s">
        <v>283</v>
      </c>
      <c r="D112" s="61" t="s">
        <v>266</v>
      </c>
      <c r="E112" s="46" t="s">
        <v>241</v>
      </c>
      <c r="F112" s="43" t="s">
        <v>40</v>
      </c>
    </row>
    <row r="113" ht="16.5" customHeight="1">
      <c r="A113" s="38" t="s">
        <v>284</v>
      </c>
      <c r="B113" s="63" t="s">
        <v>285</v>
      </c>
      <c r="C113" s="50" t="s">
        <v>283</v>
      </c>
      <c r="D113" s="61" t="s">
        <v>266</v>
      </c>
      <c r="E113" s="46" t="s">
        <v>241</v>
      </c>
      <c r="F113" s="43" t="s">
        <v>40</v>
      </c>
    </row>
    <row r="114" ht="17.25" customHeight="1">
      <c r="A114" s="38" t="s">
        <v>286</v>
      </c>
      <c r="B114" s="63" t="s">
        <v>287</v>
      </c>
      <c r="C114" s="50" t="s">
        <v>283</v>
      </c>
      <c r="D114" s="61" t="s">
        <v>266</v>
      </c>
      <c r="E114" s="46" t="s">
        <v>241</v>
      </c>
      <c r="F114" s="43" t="s">
        <v>40</v>
      </c>
    </row>
    <row r="115" ht="17.25" customHeight="1">
      <c r="A115" s="38" t="s">
        <v>288</v>
      </c>
      <c r="B115" s="63" t="s">
        <v>289</v>
      </c>
      <c r="C115" s="50" t="s">
        <v>283</v>
      </c>
      <c r="D115" s="61" t="s">
        <v>266</v>
      </c>
      <c r="E115" s="46" t="s">
        <v>241</v>
      </c>
      <c r="F115" s="43" t="s">
        <v>40</v>
      </c>
    </row>
    <row r="116" ht="17.25" customHeight="1">
      <c r="A116" s="38" t="s">
        <v>290</v>
      </c>
      <c r="B116" s="63" t="s">
        <v>291</v>
      </c>
      <c r="C116" s="50" t="s">
        <v>283</v>
      </c>
      <c r="D116" s="61" t="s">
        <v>266</v>
      </c>
      <c r="E116" s="52" t="s">
        <v>86</v>
      </c>
      <c r="F116" s="43" t="s">
        <v>40</v>
      </c>
    </row>
    <row r="117" ht="17.25" customHeight="1">
      <c r="A117" s="38" t="s">
        <v>292</v>
      </c>
      <c r="B117" s="63" t="s">
        <v>293</v>
      </c>
      <c r="C117" s="50" t="s">
        <v>283</v>
      </c>
      <c r="D117" s="51" t="s">
        <v>85</v>
      </c>
      <c r="E117" s="52" t="s">
        <v>86</v>
      </c>
      <c r="F117" s="43" t="s">
        <v>40</v>
      </c>
    </row>
    <row r="118" ht="15.75" customHeight="1">
      <c r="A118" s="38" t="s">
        <v>294</v>
      </c>
      <c r="B118" s="49" t="s">
        <v>295</v>
      </c>
      <c r="C118" s="52" t="s">
        <v>296</v>
      </c>
      <c r="D118" s="51" t="s">
        <v>85</v>
      </c>
      <c r="E118" s="52" t="s">
        <v>86</v>
      </c>
      <c r="F118" s="53" t="s">
        <v>40</v>
      </c>
    </row>
    <row r="119" ht="16.5" customHeight="1">
      <c r="A119" s="38" t="s">
        <v>297</v>
      </c>
      <c r="B119" s="49" t="s">
        <v>298</v>
      </c>
      <c r="C119" s="52" t="s">
        <v>299</v>
      </c>
      <c r="D119" s="55" t="s">
        <v>300</v>
      </c>
      <c r="E119" s="42" t="s">
        <v>301</v>
      </c>
      <c r="F119" s="55" t="s">
        <v>110</v>
      </c>
    </row>
    <row r="120" ht="16.5" customHeight="1">
      <c r="A120" s="38" t="s">
        <v>302</v>
      </c>
      <c r="B120" s="63" t="s">
        <v>280</v>
      </c>
      <c r="C120" s="52" t="s">
        <v>299</v>
      </c>
      <c r="D120" s="55" t="s">
        <v>300</v>
      </c>
      <c r="E120" s="42" t="s">
        <v>301</v>
      </c>
      <c r="F120" s="55" t="s">
        <v>110</v>
      </c>
    </row>
    <row r="121" ht="27.0" customHeight="1">
      <c r="A121" s="38" t="s">
        <v>303</v>
      </c>
      <c r="B121" s="39" t="s">
        <v>304</v>
      </c>
      <c r="C121" s="46" t="s">
        <v>305</v>
      </c>
      <c r="D121" s="55" t="s">
        <v>300</v>
      </c>
      <c r="E121" s="52" t="s">
        <v>86</v>
      </c>
      <c r="F121" s="55" t="s">
        <v>110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41.0"/>
    <col customWidth="1" min="5" max="5" width="26.75"/>
  </cols>
  <sheetData>
    <row r="1" ht="18.0" customHeight="1">
      <c r="A1" s="35" t="s">
        <v>29</v>
      </c>
      <c r="B1" s="64" t="s">
        <v>306</v>
      </c>
      <c r="C1" s="64" t="s">
        <v>307</v>
      </c>
      <c r="D1" s="64" t="s">
        <v>308</v>
      </c>
      <c r="E1" s="64" t="s">
        <v>309</v>
      </c>
    </row>
    <row r="2" ht="133.5" customHeight="1">
      <c r="A2" s="38" t="s">
        <v>35</v>
      </c>
      <c r="B2" s="38" t="s">
        <v>310</v>
      </c>
      <c r="C2" s="57" t="s">
        <v>311</v>
      </c>
      <c r="D2" s="65"/>
      <c r="E2" s="38"/>
    </row>
    <row r="3" ht="43.5" customHeight="1">
      <c r="A3" s="38" t="s">
        <v>41</v>
      </c>
      <c r="B3" s="38" t="s">
        <v>312</v>
      </c>
      <c r="C3" s="38" t="s">
        <v>313</v>
      </c>
      <c r="D3" s="38" t="s">
        <v>314</v>
      </c>
      <c r="E3" s="38"/>
    </row>
    <row r="4" ht="23.25" customHeight="1">
      <c r="A4" s="38" t="s">
        <v>43</v>
      </c>
      <c r="B4" s="38" t="s">
        <v>315</v>
      </c>
      <c r="C4" s="38" t="s">
        <v>316</v>
      </c>
      <c r="D4" s="38" t="s">
        <v>317</v>
      </c>
      <c r="E4" s="38"/>
    </row>
    <row r="5" ht="93.75" customHeight="1">
      <c r="A5" s="38" t="s">
        <v>45</v>
      </c>
      <c r="B5" s="38" t="s">
        <v>318</v>
      </c>
      <c r="C5" s="38" t="s">
        <v>319</v>
      </c>
      <c r="D5" s="38" t="s">
        <v>320</v>
      </c>
      <c r="E5" s="38" t="s">
        <v>321</v>
      </c>
    </row>
    <row r="6" ht="23.25" customHeight="1">
      <c r="A6" s="38" t="s">
        <v>47</v>
      </c>
      <c r="B6" s="38" t="s">
        <v>322</v>
      </c>
      <c r="C6" s="38" t="s">
        <v>323</v>
      </c>
      <c r="D6" s="38" t="s">
        <v>324</v>
      </c>
      <c r="E6" s="38"/>
    </row>
    <row r="7" ht="153.0" customHeight="1">
      <c r="A7" s="38" t="s">
        <v>49</v>
      </c>
      <c r="B7" s="38" t="s">
        <v>325</v>
      </c>
      <c r="C7" s="38" t="s">
        <v>326</v>
      </c>
      <c r="D7" s="38" t="s">
        <v>327</v>
      </c>
      <c r="E7" s="38" t="s">
        <v>328</v>
      </c>
    </row>
    <row r="8" ht="46.5" customHeight="1">
      <c r="A8" s="38" t="s">
        <v>52</v>
      </c>
      <c r="B8" s="38" t="s">
        <v>329</v>
      </c>
      <c r="C8" s="38" t="s">
        <v>330</v>
      </c>
      <c r="D8" s="38" t="s">
        <v>331</v>
      </c>
      <c r="E8" s="38"/>
    </row>
    <row r="9" ht="26.25" customHeight="1">
      <c r="A9" s="38" t="s">
        <v>54</v>
      </c>
      <c r="B9" s="38" t="s">
        <v>332</v>
      </c>
      <c r="C9" s="38" t="s">
        <v>333</v>
      </c>
      <c r="D9" s="38" t="s">
        <v>334</v>
      </c>
      <c r="E9" s="38"/>
    </row>
    <row r="10" ht="111.75" customHeight="1">
      <c r="A10" s="38" t="s">
        <v>335</v>
      </c>
      <c r="B10" s="38" t="s">
        <v>336</v>
      </c>
      <c r="C10" s="38" t="s">
        <v>337</v>
      </c>
      <c r="D10" s="38" t="s">
        <v>338</v>
      </c>
      <c r="E10" s="38"/>
    </row>
    <row r="11" ht="26.25" customHeight="1">
      <c r="A11" s="38" t="s">
        <v>339</v>
      </c>
      <c r="B11" s="38" t="s">
        <v>340</v>
      </c>
      <c r="C11" s="38" t="s">
        <v>341</v>
      </c>
      <c r="D11" s="38" t="s">
        <v>342</v>
      </c>
      <c r="E11" s="38"/>
    </row>
    <row r="12" ht="360.0" customHeight="1">
      <c r="A12" s="38" t="s">
        <v>60</v>
      </c>
      <c r="B12" s="38" t="s">
        <v>343</v>
      </c>
      <c r="C12" s="38" t="s">
        <v>344</v>
      </c>
      <c r="D12" s="38" t="s">
        <v>345</v>
      </c>
      <c r="E12" s="38"/>
    </row>
    <row r="13" ht="46.5" customHeight="1">
      <c r="A13" s="38" t="s">
        <v>63</v>
      </c>
      <c r="B13" s="38" t="s">
        <v>346</v>
      </c>
      <c r="C13" s="38" t="s">
        <v>347</v>
      </c>
      <c r="D13" s="38" t="s">
        <v>348</v>
      </c>
      <c r="E13" s="38"/>
    </row>
    <row r="14" ht="26.25" customHeight="1">
      <c r="A14" s="38" t="s">
        <v>65</v>
      </c>
      <c r="B14" s="43" t="s">
        <v>66</v>
      </c>
      <c r="C14" s="38"/>
      <c r="D14" s="38"/>
      <c r="E14" s="38"/>
    </row>
    <row r="15" ht="96.0" customHeight="1">
      <c r="A15" s="38" t="s">
        <v>67</v>
      </c>
      <c r="B15" s="38" t="s">
        <v>349</v>
      </c>
      <c r="C15" s="38" t="s">
        <v>350</v>
      </c>
      <c r="D15" s="38" t="s">
        <v>351</v>
      </c>
      <c r="E15" s="38"/>
    </row>
    <row r="16" ht="26.25" customHeight="1">
      <c r="A16" s="38" t="s">
        <v>69</v>
      </c>
      <c r="B16" s="43" t="s">
        <v>70</v>
      </c>
      <c r="C16" s="38"/>
      <c r="D16" s="38"/>
      <c r="E16" s="38"/>
    </row>
    <row r="17" ht="132.75" customHeight="1">
      <c r="A17" s="38" t="s">
        <v>71</v>
      </c>
      <c r="B17" s="57" t="s">
        <v>352</v>
      </c>
      <c r="C17" s="38" t="s">
        <v>352</v>
      </c>
      <c r="D17" s="38" t="s">
        <v>352</v>
      </c>
      <c r="E17" s="38"/>
    </row>
    <row r="18" ht="45.75" customHeight="1">
      <c r="A18" s="38" t="s">
        <v>74</v>
      </c>
      <c r="B18" s="57" t="s">
        <v>352</v>
      </c>
      <c r="C18" s="38" t="s">
        <v>352</v>
      </c>
      <c r="D18" s="38" t="s">
        <v>352</v>
      </c>
      <c r="E18" s="38"/>
    </row>
    <row r="19" ht="27.75" customHeight="1">
      <c r="A19" s="48" t="s">
        <v>76</v>
      </c>
      <c r="B19" s="38" t="s">
        <v>353</v>
      </c>
      <c r="C19" s="38" t="s">
        <v>354</v>
      </c>
      <c r="D19" s="38" t="s">
        <v>355</v>
      </c>
      <c r="E19" s="38"/>
    </row>
    <row r="20" ht="96.0" customHeight="1">
      <c r="A20" s="48" t="s">
        <v>78</v>
      </c>
      <c r="B20" s="57" t="s">
        <v>352</v>
      </c>
      <c r="C20" s="38" t="s">
        <v>352</v>
      </c>
      <c r="D20" s="38" t="s">
        <v>352</v>
      </c>
      <c r="E20" s="38"/>
    </row>
    <row r="21" ht="27.75" customHeight="1">
      <c r="A21" s="48" t="s">
        <v>80</v>
      </c>
      <c r="B21" s="43" t="s">
        <v>81</v>
      </c>
      <c r="C21" s="38"/>
      <c r="D21" s="38"/>
      <c r="E21" s="38"/>
    </row>
    <row r="22" ht="17.25" customHeight="1">
      <c r="A22" s="38" t="s">
        <v>82</v>
      </c>
      <c r="B22" s="66" t="s">
        <v>83</v>
      </c>
      <c r="C22" s="38"/>
      <c r="D22" s="38"/>
      <c r="E22" s="38"/>
    </row>
    <row r="23" ht="16.5" customHeight="1">
      <c r="A23" s="38" t="s">
        <v>87</v>
      </c>
      <c r="B23" s="66" t="s">
        <v>88</v>
      </c>
      <c r="C23" s="38"/>
      <c r="D23" s="38"/>
      <c r="E23" s="38"/>
    </row>
    <row r="24" ht="16.5" customHeight="1">
      <c r="A24" s="38" t="s">
        <v>89</v>
      </c>
      <c r="B24" s="66" t="s">
        <v>90</v>
      </c>
      <c r="C24" s="38"/>
      <c r="D24" s="38"/>
      <c r="E24" s="38"/>
    </row>
    <row r="25" ht="16.5" customHeight="1">
      <c r="A25" s="38" t="s">
        <v>91</v>
      </c>
      <c r="B25" s="66" t="s">
        <v>92</v>
      </c>
      <c r="C25" s="38"/>
      <c r="D25" s="38"/>
      <c r="E25" s="38"/>
    </row>
    <row r="26" ht="16.5" customHeight="1">
      <c r="A26" s="38" t="s">
        <v>93</v>
      </c>
      <c r="B26" s="66" t="s">
        <v>94</v>
      </c>
      <c r="C26" s="38"/>
      <c r="D26" s="38"/>
      <c r="E26" s="38"/>
    </row>
    <row r="27" ht="17.25" customHeight="1">
      <c r="A27" s="38" t="s">
        <v>95</v>
      </c>
      <c r="B27" s="66" t="s">
        <v>96</v>
      </c>
      <c r="C27" s="38"/>
      <c r="D27" s="38"/>
      <c r="E27" s="38"/>
    </row>
    <row r="28" ht="17.25" customHeight="1">
      <c r="A28" s="38" t="s">
        <v>98</v>
      </c>
      <c r="B28" s="66" t="s">
        <v>99</v>
      </c>
      <c r="C28" s="38"/>
      <c r="D28" s="38"/>
      <c r="E28" s="38"/>
    </row>
    <row r="29" ht="17.25" customHeight="1">
      <c r="A29" s="38" t="s">
        <v>100</v>
      </c>
      <c r="B29" s="66" t="s">
        <v>101</v>
      </c>
      <c r="C29" s="38"/>
      <c r="D29" s="38"/>
      <c r="E29" s="38"/>
    </row>
    <row r="30" ht="17.25" customHeight="1">
      <c r="A30" s="38" t="s">
        <v>102</v>
      </c>
      <c r="B30" s="66" t="s">
        <v>103</v>
      </c>
      <c r="C30" s="38"/>
      <c r="D30" s="38"/>
      <c r="E30" s="38"/>
    </row>
    <row r="31" ht="17.25" customHeight="1">
      <c r="A31" s="38" t="s">
        <v>104</v>
      </c>
      <c r="B31" s="66" t="s">
        <v>105</v>
      </c>
      <c r="C31" s="38"/>
      <c r="D31" s="38"/>
      <c r="E31" s="38"/>
    </row>
    <row r="32" ht="27.0" customHeight="1">
      <c r="A32" s="38" t="s">
        <v>106</v>
      </c>
      <c r="B32" s="43" t="s">
        <v>356</v>
      </c>
      <c r="C32" s="38"/>
      <c r="D32" s="38"/>
      <c r="E32" s="38" t="s">
        <v>357</v>
      </c>
    </row>
    <row r="33" ht="17.25" customHeight="1">
      <c r="A33" s="38" t="s">
        <v>111</v>
      </c>
      <c r="B33" s="38" t="s">
        <v>358</v>
      </c>
      <c r="C33" s="38" t="s">
        <v>359</v>
      </c>
      <c r="D33" s="38" t="s">
        <v>360</v>
      </c>
      <c r="E33" s="38"/>
    </row>
    <row r="34" ht="17.25" customHeight="1">
      <c r="A34" s="38" t="s">
        <v>113</v>
      </c>
      <c r="B34" s="43" t="s">
        <v>361</v>
      </c>
      <c r="C34" s="38"/>
      <c r="D34" s="38"/>
      <c r="E34" s="38"/>
    </row>
    <row r="35" ht="24.75" customHeight="1">
      <c r="A35" s="38" t="s">
        <v>115</v>
      </c>
      <c r="B35" s="43" t="s">
        <v>362</v>
      </c>
      <c r="C35" s="38"/>
      <c r="D35" s="38"/>
      <c r="E35" s="38" t="s">
        <v>363</v>
      </c>
    </row>
    <row r="36" ht="17.25" customHeight="1">
      <c r="A36" s="38" t="s">
        <v>117</v>
      </c>
      <c r="B36" s="43" t="s">
        <v>364</v>
      </c>
      <c r="C36" s="38"/>
      <c r="D36" s="38"/>
      <c r="E36" s="38"/>
    </row>
    <row r="37" ht="26.25" customHeight="1">
      <c r="A37" s="38" t="s">
        <v>119</v>
      </c>
      <c r="B37" s="38" t="s">
        <v>365</v>
      </c>
      <c r="C37" s="43" t="s">
        <v>366</v>
      </c>
      <c r="D37" s="38"/>
      <c r="E37" s="38"/>
    </row>
    <row r="38" ht="32.25" customHeight="1">
      <c r="A38" s="38" t="s">
        <v>122</v>
      </c>
      <c r="B38" s="38" t="s">
        <v>367</v>
      </c>
      <c r="C38" s="38" t="s">
        <v>368</v>
      </c>
      <c r="D38" s="57" t="s">
        <v>369</v>
      </c>
      <c r="E38" s="38"/>
    </row>
    <row r="39" ht="45.0" customHeight="1">
      <c r="A39" s="38" t="s">
        <v>124</v>
      </c>
      <c r="B39" s="57" t="s">
        <v>370</v>
      </c>
      <c r="C39" s="38" t="s">
        <v>371</v>
      </c>
      <c r="D39" s="65"/>
      <c r="E39" s="38" t="s">
        <v>372</v>
      </c>
    </row>
    <row r="40" ht="24.75" customHeight="1">
      <c r="A40" s="38" t="s">
        <v>126</v>
      </c>
      <c r="B40" s="38" t="s">
        <v>373</v>
      </c>
      <c r="C40" s="57" t="s">
        <v>374</v>
      </c>
      <c r="D40" s="38" t="s">
        <v>375</v>
      </c>
      <c r="E40" s="38" t="s">
        <v>376</v>
      </c>
    </row>
    <row r="41" ht="36.0" customHeight="1">
      <c r="A41" s="38" t="s">
        <v>128</v>
      </c>
      <c r="B41" s="38" t="s">
        <v>377</v>
      </c>
      <c r="C41" s="57" t="s">
        <v>378</v>
      </c>
      <c r="D41" s="43" t="s">
        <v>379</v>
      </c>
      <c r="E41" s="38" t="s">
        <v>380</v>
      </c>
    </row>
    <row r="42" ht="15.0" customHeight="1">
      <c r="A42" s="38" t="s">
        <v>130</v>
      </c>
      <c r="B42" s="46" t="s">
        <v>381</v>
      </c>
      <c r="C42" s="38"/>
      <c r="D42" s="38"/>
      <c r="E42" s="38"/>
    </row>
    <row r="43" ht="27.75" customHeight="1">
      <c r="A43" s="38" t="s">
        <v>133</v>
      </c>
      <c r="B43" s="43" t="s">
        <v>134</v>
      </c>
      <c r="C43" s="38"/>
      <c r="D43" s="38"/>
      <c r="E43" s="38"/>
    </row>
    <row r="44" ht="25.5" customHeight="1">
      <c r="A44" s="38" t="s">
        <v>135</v>
      </c>
      <c r="B44" s="38" t="s">
        <v>382</v>
      </c>
      <c r="C44" s="38" t="s">
        <v>383</v>
      </c>
      <c r="D44" s="65"/>
      <c r="E44" s="38"/>
    </row>
    <row r="45" ht="34.5" customHeight="1">
      <c r="A45" s="38" t="s">
        <v>137</v>
      </c>
      <c r="B45" s="38" t="s">
        <v>384</v>
      </c>
      <c r="C45" s="38" t="s">
        <v>385</v>
      </c>
      <c r="D45" s="57" t="s">
        <v>386</v>
      </c>
      <c r="E45" s="38" t="s">
        <v>387</v>
      </c>
    </row>
    <row r="46" ht="27.0" customHeight="1">
      <c r="A46" s="38" t="s">
        <v>139</v>
      </c>
      <c r="B46" s="38" t="s">
        <v>388</v>
      </c>
      <c r="C46" s="38" t="s">
        <v>389</v>
      </c>
      <c r="D46" s="57" t="s">
        <v>390</v>
      </c>
      <c r="E46" s="38" t="s">
        <v>391</v>
      </c>
    </row>
    <row r="47" ht="36.0" customHeight="1">
      <c r="A47" s="38" t="s">
        <v>141</v>
      </c>
      <c r="B47" s="66" t="s">
        <v>142</v>
      </c>
      <c r="C47" s="38"/>
      <c r="D47" s="38"/>
      <c r="E47" s="38"/>
    </row>
    <row r="48" ht="54.0" customHeight="1">
      <c r="A48" s="38" t="s">
        <v>144</v>
      </c>
      <c r="B48" s="66" t="s">
        <v>145</v>
      </c>
      <c r="C48" s="38"/>
      <c r="D48" s="38"/>
      <c r="E48" s="38"/>
    </row>
    <row r="49" ht="32.25" customHeight="1">
      <c r="A49" s="38" t="s">
        <v>146</v>
      </c>
      <c r="B49" s="46" t="s">
        <v>392</v>
      </c>
      <c r="C49" s="38"/>
      <c r="D49" s="38"/>
      <c r="E49" s="38"/>
    </row>
    <row r="50" ht="35.25" customHeight="1">
      <c r="A50" s="38" t="s">
        <v>148</v>
      </c>
      <c r="B50" s="38" t="s">
        <v>393</v>
      </c>
      <c r="C50" s="38" t="s">
        <v>394</v>
      </c>
      <c r="D50" s="57" t="s">
        <v>395</v>
      </c>
      <c r="E50" s="38" t="s">
        <v>396</v>
      </c>
    </row>
    <row r="51" ht="46.5" customHeight="1">
      <c r="A51" s="38" t="s">
        <v>150</v>
      </c>
      <c r="B51" s="57" t="s">
        <v>397</v>
      </c>
      <c r="C51" s="65"/>
      <c r="D51" s="65"/>
      <c r="E51" s="38"/>
    </row>
    <row r="52" ht="36.0" customHeight="1">
      <c r="A52" s="38" t="s">
        <v>152</v>
      </c>
      <c r="B52" s="38" t="s">
        <v>398</v>
      </c>
      <c r="C52" s="38" t="s">
        <v>399</v>
      </c>
      <c r="D52" s="38" t="s">
        <v>400</v>
      </c>
      <c r="E52" s="38"/>
    </row>
    <row r="53" ht="72.75" customHeight="1">
      <c r="A53" s="38" t="s">
        <v>155</v>
      </c>
      <c r="B53" s="38" t="s">
        <v>401</v>
      </c>
      <c r="C53" s="38" t="s">
        <v>402</v>
      </c>
      <c r="D53" s="38" t="s">
        <v>403</v>
      </c>
      <c r="E53" s="38" t="s">
        <v>404</v>
      </c>
    </row>
    <row r="54" ht="33.0" customHeight="1">
      <c r="A54" s="38" t="s">
        <v>156</v>
      </c>
      <c r="B54" s="38" t="s">
        <v>405</v>
      </c>
      <c r="C54" s="38" t="s">
        <v>406</v>
      </c>
      <c r="D54" s="38" t="s">
        <v>407</v>
      </c>
      <c r="E54" s="38"/>
    </row>
    <row r="55" ht="35.25" customHeight="1">
      <c r="A55" s="38" t="s">
        <v>157</v>
      </c>
      <c r="B55" s="38" t="s">
        <v>408</v>
      </c>
      <c r="C55" s="38" t="s">
        <v>409</v>
      </c>
      <c r="D55" s="38" t="s">
        <v>410</v>
      </c>
      <c r="E55" s="38" t="s">
        <v>411</v>
      </c>
    </row>
    <row r="56" ht="54.0" customHeight="1">
      <c r="A56" s="38" t="s">
        <v>159</v>
      </c>
      <c r="B56" s="38" t="s">
        <v>412</v>
      </c>
      <c r="C56" s="38" t="s">
        <v>413</v>
      </c>
      <c r="D56" s="57" t="s">
        <v>414</v>
      </c>
      <c r="E56" s="38" t="s">
        <v>415</v>
      </c>
    </row>
    <row r="57" ht="33.75" customHeight="1">
      <c r="A57" s="38" t="s">
        <v>161</v>
      </c>
      <c r="B57" s="38" t="s">
        <v>416</v>
      </c>
      <c r="C57" s="38" t="s">
        <v>417</v>
      </c>
      <c r="D57" s="38" t="s">
        <v>418</v>
      </c>
      <c r="E57" s="38" t="s">
        <v>411</v>
      </c>
    </row>
    <row r="58" ht="26.25" customHeight="1">
      <c r="A58" s="38" t="s">
        <v>164</v>
      </c>
      <c r="B58" s="38" t="s">
        <v>419</v>
      </c>
      <c r="C58" s="38" t="s">
        <v>420</v>
      </c>
      <c r="D58" s="38" t="s">
        <v>421</v>
      </c>
      <c r="E58" s="38" t="s">
        <v>411</v>
      </c>
    </row>
    <row r="59" ht="26.25" customHeight="1">
      <c r="A59" s="38" t="s">
        <v>166</v>
      </c>
      <c r="B59" s="38" t="s">
        <v>422</v>
      </c>
      <c r="C59" s="38" t="s">
        <v>423</v>
      </c>
      <c r="D59" s="38" t="s">
        <v>424</v>
      </c>
      <c r="E59" s="38" t="s">
        <v>411</v>
      </c>
    </row>
    <row r="60" ht="32.25" customHeight="1">
      <c r="A60" s="38" t="s">
        <v>168</v>
      </c>
      <c r="B60" s="38" t="s">
        <v>425</v>
      </c>
      <c r="C60" s="38" t="s">
        <v>426</v>
      </c>
      <c r="D60" s="57" t="s">
        <v>427</v>
      </c>
      <c r="E60" s="38"/>
    </row>
    <row r="61" ht="33.0" customHeight="1">
      <c r="A61" s="38" t="s">
        <v>170</v>
      </c>
      <c r="B61" s="38" t="s">
        <v>428</v>
      </c>
      <c r="C61" s="38" t="s">
        <v>429</v>
      </c>
      <c r="D61" s="38" t="s">
        <v>430</v>
      </c>
      <c r="E61" s="38" t="s">
        <v>431</v>
      </c>
    </row>
    <row r="62" ht="22.5" customHeight="1">
      <c r="A62" s="38" t="s">
        <v>172</v>
      </c>
      <c r="B62" s="43" t="s">
        <v>173</v>
      </c>
      <c r="C62" s="38"/>
      <c r="D62" s="38"/>
      <c r="E62" s="38"/>
    </row>
    <row r="63" ht="21.75" customHeight="1">
      <c r="A63" s="38" t="s">
        <v>177</v>
      </c>
      <c r="B63" s="49" t="s">
        <v>432</v>
      </c>
      <c r="C63" s="49" t="s">
        <v>432</v>
      </c>
      <c r="D63" s="49" t="s">
        <v>433</v>
      </c>
      <c r="E63" s="38"/>
    </row>
    <row r="64" ht="22.5" customHeight="1">
      <c r="A64" s="38" t="s">
        <v>179</v>
      </c>
      <c r="B64" s="49" t="s">
        <v>188</v>
      </c>
      <c r="C64" s="66" t="s">
        <v>180</v>
      </c>
      <c r="D64" s="38"/>
      <c r="E64" s="38"/>
    </row>
    <row r="65" ht="33.0" customHeight="1">
      <c r="A65" s="38" t="s">
        <v>181</v>
      </c>
      <c r="B65" s="38" t="s">
        <v>434</v>
      </c>
      <c r="C65" s="38" t="s">
        <v>184</v>
      </c>
      <c r="D65" s="43" t="s">
        <v>173</v>
      </c>
      <c r="E65" s="38" t="s">
        <v>435</v>
      </c>
    </row>
    <row r="66" ht="26.25" customHeight="1">
      <c r="A66" s="38" t="s">
        <v>182</v>
      </c>
      <c r="B66" s="66" t="s">
        <v>173</v>
      </c>
      <c r="C66" s="38"/>
      <c r="D66" s="38"/>
      <c r="E66" s="38"/>
    </row>
    <row r="67" ht="42.0" customHeight="1">
      <c r="A67" s="38" t="s">
        <v>183</v>
      </c>
      <c r="B67" s="38" t="s">
        <v>436</v>
      </c>
      <c r="C67" s="43" t="s">
        <v>184</v>
      </c>
      <c r="D67" s="38"/>
      <c r="E67" s="38" t="s">
        <v>437</v>
      </c>
    </row>
    <row r="68" ht="34.5" customHeight="1">
      <c r="A68" s="38" t="s">
        <v>186</v>
      </c>
      <c r="B68" s="57" t="s">
        <v>438</v>
      </c>
      <c r="C68" s="65"/>
      <c r="D68" s="65"/>
      <c r="E68" s="38"/>
    </row>
    <row r="69" ht="35.25" customHeight="1">
      <c r="A69" s="38" t="s">
        <v>187</v>
      </c>
      <c r="B69" s="66" t="s">
        <v>188</v>
      </c>
      <c r="C69" s="38"/>
      <c r="D69" s="38"/>
      <c r="E69" s="38"/>
    </row>
    <row r="70" ht="44.25" customHeight="1">
      <c r="A70" s="38" t="s">
        <v>189</v>
      </c>
      <c r="B70" s="66" t="s">
        <v>173</v>
      </c>
      <c r="C70" s="38"/>
      <c r="D70" s="38"/>
      <c r="E70" s="38"/>
    </row>
    <row r="71" ht="35.25" customHeight="1">
      <c r="A71" s="38" t="s">
        <v>190</v>
      </c>
      <c r="B71" s="49" t="s">
        <v>180</v>
      </c>
      <c r="C71" s="66" t="s">
        <v>188</v>
      </c>
      <c r="D71" s="38"/>
      <c r="E71" s="38"/>
    </row>
    <row r="72" ht="16.5" customHeight="1">
      <c r="A72" s="38" t="s">
        <v>191</v>
      </c>
      <c r="B72" s="38" t="s">
        <v>439</v>
      </c>
      <c r="C72" s="38" t="s">
        <v>440</v>
      </c>
      <c r="D72" s="38" t="s">
        <v>441</v>
      </c>
      <c r="E72" s="38"/>
    </row>
    <row r="73" ht="27.75" customHeight="1">
      <c r="A73" s="38" t="s">
        <v>194</v>
      </c>
      <c r="B73" s="38" t="s">
        <v>442</v>
      </c>
      <c r="C73" s="57" t="s">
        <v>443</v>
      </c>
      <c r="D73" s="65"/>
      <c r="E73" s="38"/>
    </row>
    <row r="74" ht="16.5" customHeight="1">
      <c r="A74" s="38" t="s">
        <v>196</v>
      </c>
      <c r="B74" s="38" t="s">
        <v>444</v>
      </c>
      <c r="C74" s="38" t="s">
        <v>444</v>
      </c>
      <c r="D74" s="38" t="s">
        <v>445</v>
      </c>
      <c r="E74" s="38"/>
    </row>
    <row r="75" ht="28.5" customHeight="1">
      <c r="A75" s="38" t="s">
        <v>198</v>
      </c>
      <c r="B75" s="38" t="s">
        <v>446</v>
      </c>
      <c r="C75" s="57" t="s">
        <v>447</v>
      </c>
      <c r="D75" s="65"/>
      <c r="E75" s="38"/>
    </row>
    <row r="76" ht="35.25" customHeight="1">
      <c r="A76" s="38" t="s">
        <v>200</v>
      </c>
      <c r="B76" s="38" t="s">
        <v>448</v>
      </c>
      <c r="C76" s="38" t="s">
        <v>449</v>
      </c>
      <c r="D76" s="38" t="s">
        <v>450</v>
      </c>
      <c r="E76" s="38"/>
    </row>
    <row r="77" ht="42.75" customHeight="1">
      <c r="A77" s="38" t="s">
        <v>203</v>
      </c>
      <c r="B77" s="38" t="s">
        <v>451</v>
      </c>
      <c r="C77" s="38" t="s">
        <v>452</v>
      </c>
      <c r="D77" s="38" t="s">
        <v>452</v>
      </c>
      <c r="E77" s="38"/>
    </row>
    <row r="78" ht="42.75" customHeight="1">
      <c r="A78" s="38" t="s">
        <v>205</v>
      </c>
      <c r="B78" s="38" t="s">
        <v>197</v>
      </c>
      <c r="C78" s="38" t="s">
        <v>453</v>
      </c>
      <c r="D78" s="38" t="s">
        <v>454</v>
      </c>
      <c r="E78" s="38"/>
    </row>
    <row r="79" ht="42.75" customHeight="1">
      <c r="A79" s="38" t="s">
        <v>206</v>
      </c>
      <c r="B79" s="57" t="s">
        <v>455</v>
      </c>
      <c r="C79" s="65"/>
      <c r="D79" s="65"/>
      <c r="E79" s="38"/>
    </row>
    <row r="80" ht="26.25" customHeight="1">
      <c r="A80" s="38" t="s">
        <v>207</v>
      </c>
      <c r="B80" s="38" t="s">
        <v>456</v>
      </c>
      <c r="C80" s="38" t="s">
        <v>197</v>
      </c>
      <c r="D80" s="38" t="s">
        <v>457</v>
      </c>
      <c r="E80" s="38"/>
    </row>
    <row r="81" ht="26.25" customHeight="1">
      <c r="A81" s="38" t="s">
        <v>210</v>
      </c>
      <c r="B81" s="38" t="s">
        <v>458</v>
      </c>
      <c r="C81" s="38" t="s">
        <v>459</v>
      </c>
      <c r="D81" s="38" t="s">
        <v>460</v>
      </c>
      <c r="E81" s="38"/>
    </row>
    <row r="82" ht="33.75" customHeight="1">
      <c r="A82" s="38" t="s">
        <v>212</v>
      </c>
      <c r="B82" s="38" t="s">
        <v>461</v>
      </c>
      <c r="C82" s="38" t="s">
        <v>462</v>
      </c>
      <c r="D82" s="38" t="s">
        <v>462</v>
      </c>
      <c r="E82" s="38"/>
    </row>
    <row r="83" ht="35.25" customHeight="1">
      <c r="A83" s="38" t="s">
        <v>213</v>
      </c>
      <c r="B83" s="38" t="s">
        <v>463</v>
      </c>
      <c r="C83" s="38" t="s">
        <v>464</v>
      </c>
      <c r="D83" s="38" t="s">
        <v>465</v>
      </c>
      <c r="E83" s="38"/>
    </row>
    <row r="84" ht="33.0" customHeight="1">
      <c r="A84" s="38" t="s">
        <v>215</v>
      </c>
      <c r="B84" s="66" t="s">
        <v>216</v>
      </c>
      <c r="C84" s="38"/>
      <c r="D84" s="38"/>
      <c r="E84" s="38"/>
    </row>
    <row r="85" ht="35.25" customHeight="1">
      <c r="A85" s="38" t="s">
        <v>220</v>
      </c>
      <c r="B85" s="66" t="s">
        <v>221</v>
      </c>
      <c r="C85" s="38"/>
      <c r="D85" s="38"/>
      <c r="E85" s="38"/>
    </row>
    <row r="86" ht="54.0" customHeight="1">
      <c r="A86" s="38" t="s">
        <v>222</v>
      </c>
      <c r="B86" s="67" t="s">
        <v>466</v>
      </c>
      <c r="C86" s="43" t="s">
        <v>223</v>
      </c>
      <c r="D86" s="38"/>
      <c r="E86" s="38" t="s">
        <v>467</v>
      </c>
    </row>
    <row r="87" ht="27.75" customHeight="1">
      <c r="A87" s="38" t="s">
        <v>224</v>
      </c>
      <c r="B87" s="38" t="s">
        <v>468</v>
      </c>
      <c r="C87" s="38" t="s">
        <v>469</v>
      </c>
      <c r="D87" s="38" t="s">
        <v>470</v>
      </c>
      <c r="E87" s="38"/>
    </row>
    <row r="88" ht="27.75" customHeight="1">
      <c r="A88" s="38" t="s">
        <v>227</v>
      </c>
      <c r="B88" s="38" t="s">
        <v>471</v>
      </c>
      <c r="C88" s="38" t="s">
        <v>472</v>
      </c>
      <c r="D88" s="38" t="s">
        <v>473</v>
      </c>
      <c r="E88" s="38" t="s">
        <v>474</v>
      </c>
    </row>
    <row r="89" ht="27.75" customHeight="1">
      <c r="A89" s="38" t="s">
        <v>229</v>
      </c>
      <c r="B89" s="38" t="s">
        <v>475</v>
      </c>
      <c r="C89" s="38" t="s">
        <v>476</v>
      </c>
      <c r="D89" s="38" t="s">
        <v>477</v>
      </c>
      <c r="E89" s="38" t="s">
        <v>474</v>
      </c>
    </row>
    <row r="90" ht="27.75" customHeight="1">
      <c r="A90" s="38" t="s">
        <v>231</v>
      </c>
      <c r="B90" s="38" t="s">
        <v>478</v>
      </c>
      <c r="C90" s="38" t="s">
        <v>479</v>
      </c>
      <c r="D90" s="38" t="s">
        <v>480</v>
      </c>
      <c r="E90" s="38" t="s">
        <v>474</v>
      </c>
    </row>
    <row r="91" ht="27.75" customHeight="1">
      <c r="A91" s="38" t="s">
        <v>234</v>
      </c>
      <c r="B91" s="49" t="s">
        <v>481</v>
      </c>
      <c r="C91" s="49" t="s">
        <v>482</v>
      </c>
      <c r="D91" s="49" t="s">
        <v>483</v>
      </c>
      <c r="E91" s="38" t="s">
        <v>474</v>
      </c>
    </row>
    <row r="92" ht="27.75" customHeight="1">
      <c r="A92" s="38" t="s">
        <v>236</v>
      </c>
      <c r="B92" s="49" t="s">
        <v>484</v>
      </c>
      <c r="C92" s="49" t="s">
        <v>485</v>
      </c>
      <c r="D92" s="49" t="s">
        <v>486</v>
      </c>
      <c r="E92" s="38"/>
    </row>
    <row r="93" ht="17.25" customHeight="1">
      <c r="A93" s="38" t="s">
        <v>238</v>
      </c>
      <c r="B93" s="66" t="s">
        <v>239</v>
      </c>
      <c r="C93" s="38"/>
      <c r="D93" s="38"/>
      <c r="E93" s="38"/>
    </row>
    <row r="94" ht="15.75" customHeight="1">
      <c r="A94" s="38" t="s">
        <v>242</v>
      </c>
      <c r="B94" s="38" t="s">
        <v>487</v>
      </c>
      <c r="C94" s="38" t="s">
        <v>487</v>
      </c>
      <c r="D94" s="38" t="s">
        <v>488</v>
      </c>
      <c r="E94" s="38"/>
    </row>
    <row r="95" ht="17.25" customHeight="1">
      <c r="A95" s="38" t="s">
        <v>244</v>
      </c>
      <c r="B95" s="38" t="s">
        <v>489</v>
      </c>
      <c r="C95" s="38" t="s">
        <v>490</v>
      </c>
      <c r="D95" s="43" t="s">
        <v>245</v>
      </c>
      <c r="E95" s="38"/>
    </row>
    <row r="96" ht="15.0" customHeight="1">
      <c r="A96" s="38" t="s">
        <v>246</v>
      </c>
      <c r="B96" s="66" t="s">
        <v>247</v>
      </c>
      <c r="C96" s="38"/>
      <c r="D96" s="38"/>
      <c r="E96" s="38"/>
    </row>
    <row r="97" ht="15.0" customHeight="1">
      <c r="A97" s="38" t="s">
        <v>249</v>
      </c>
      <c r="B97" s="49" t="s">
        <v>491</v>
      </c>
      <c r="C97" s="49" t="s">
        <v>492</v>
      </c>
      <c r="D97" s="49" t="s">
        <v>493</v>
      </c>
      <c r="E97" s="38"/>
    </row>
    <row r="98" ht="15.0" customHeight="1">
      <c r="A98" s="38" t="s">
        <v>251</v>
      </c>
      <c r="B98" s="43" t="s">
        <v>252</v>
      </c>
      <c r="C98" s="38"/>
      <c r="D98" s="38"/>
      <c r="E98" s="38"/>
    </row>
    <row r="99" ht="16.5" customHeight="1">
      <c r="A99" s="38" t="s">
        <v>253</v>
      </c>
      <c r="B99" s="66" t="s">
        <v>254</v>
      </c>
      <c r="C99" s="38"/>
      <c r="D99" s="38"/>
      <c r="E99" s="38"/>
    </row>
    <row r="100" ht="17.25" customHeight="1">
      <c r="A100" s="38" t="s">
        <v>256</v>
      </c>
      <c r="B100" s="66" t="s">
        <v>257</v>
      </c>
      <c r="C100" s="38"/>
      <c r="D100" s="38"/>
      <c r="E100" s="38"/>
    </row>
    <row r="101" ht="17.25" customHeight="1">
      <c r="A101" s="38" t="s">
        <v>258</v>
      </c>
      <c r="B101" s="66" t="s">
        <v>259</v>
      </c>
      <c r="C101" s="38"/>
      <c r="D101" s="38"/>
      <c r="E101" s="38"/>
    </row>
    <row r="102" ht="17.25" customHeight="1">
      <c r="A102" s="38" t="s">
        <v>260</v>
      </c>
      <c r="B102" s="66" t="s">
        <v>259</v>
      </c>
      <c r="C102" s="38"/>
      <c r="D102" s="38"/>
      <c r="E102" s="38"/>
    </row>
    <row r="103" ht="17.25" customHeight="1">
      <c r="A103" s="38" t="s">
        <v>261</v>
      </c>
      <c r="B103" s="66" t="s">
        <v>262</v>
      </c>
      <c r="C103" s="38"/>
      <c r="D103" s="38"/>
      <c r="E103" s="38"/>
    </row>
    <row r="104" ht="17.25" customHeight="1">
      <c r="A104" s="38" t="s">
        <v>494</v>
      </c>
      <c r="B104" s="43" t="s">
        <v>495</v>
      </c>
      <c r="C104" s="38"/>
      <c r="D104" s="38"/>
      <c r="E104" s="38"/>
    </row>
    <row r="105" ht="23.25" customHeight="1">
      <c r="A105" s="38" t="s">
        <v>496</v>
      </c>
      <c r="B105" s="43" t="s">
        <v>497</v>
      </c>
      <c r="C105" s="38"/>
      <c r="D105" s="38"/>
      <c r="E105" s="38"/>
    </row>
    <row r="106" ht="15.75" customHeight="1">
      <c r="A106" s="38" t="s">
        <v>498</v>
      </c>
      <c r="B106" s="43" t="s">
        <v>499</v>
      </c>
      <c r="C106" s="38"/>
      <c r="D106" s="38"/>
      <c r="E106" s="38"/>
    </row>
    <row r="107" ht="16.5" customHeight="1">
      <c r="A107" s="38" t="s">
        <v>500</v>
      </c>
      <c r="B107" s="43" t="s">
        <v>501</v>
      </c>
      <c r="C107" s="38"/>
      <c r="D107" s="38"/>
      <c r="E107" s="38"/>
    </row>
    <row r="108" ht="33.75" customHeight="1">
      <c r="A108" s="38" t="s">
        <v>502</v>
      </c>
      <c r="B108" s="38" t="s">
        <v>503</v>
      </c>
      <c r="C108" s="57" t="s">
        <v>504</v>
      </c>
      <c r="D108" s="65"/>
      <c r="E108" s="38"/>
    </row>
    <row r="109" ht="36.75" customHeight="1">
      <c r="A109" s="62" t="s">
        <v>275</v>
      </c>
      <c r="B109" s="38" t="s">
        <v>505</v>
      </c>
      <c r="C109" s="38" t="s">
        <v>506</v>
      </c>
      <c r="D109" s="65"/>
      <c r="E109" s="38"/>
    </row>
    <row r="110" ht="112.5" customHeight="1">
      <c r="A110" s="62" t="s">
        <v>507</v>
      </c>
      <c r="B110" s="38" t="s">
        <v>508</v>
      </c>
      <c r="C110" s="57" t="s">
        <v>509</v>
      </c>
      <c r="D110" s="65"/>
      <c r="E110" s="38"/>
    </row>
    <row r="111" ht="106.5" customHeight="1">
      <c r="A111" s="62" t="s">
        <v>279</v>
      </c>
      <c r="B111" s="38" t="s">
        <v>510</v>
      </c>
      <c r="C111" s="38" t="s">
        <v>511</v>
      </c>
      <c r="D111" s="57" t="s">
        <v>512</v>
      </c>
      <c r="E111" s="38"/>
    </row>
    <row r="112" ht="16.5" customHeight="1">
      <c r="A112" s="47" t="s">
        <v>281</v>
      </c>
      <c r="B112" s="49" t="s">
        <v>513</v>
      </c>
      <c r="C112" s="68" t="s">
        <v>514</v>
      </c>
      <c r="D112" s="38"/>
      <c r="E112" s="38"/>
    </row>
    <row r="113" ht="36.75" customHeight="1">
      <c r="A113" s="62" t="s">
        <v>284</v>
      </c>
      <c r="B113" s="57" t="s">
        <v>515</v>
      </c>
      <c r="C113" s="65"/>
      <c r="D113" s="65"/>
      <c r="E113" s="38"/>
    </row>
    <row r="114" ht="17.25" customHeight="1">
      <c r="A114" s="62" t="s">
        <v>286</v>
      </c>
      <c r="B114" s="53" t="s">
        <v>287</v>
      </c>
      <c r="C114" s="38"/>
      <c r="D114" s="38"/>
      <c r="E114" s="38"/>
    </row>
    <row r="115" ht="24.75" customHeight="1">
      <c r="A115" s="62" t="s">
        <v>288</v>
      </c>
      <c r="B115" s="53" t="s">
        <v>289</v>
      </c>
      <c r="C115" s="38"/>
      <c r="D115" s="38"/>
      <c r="E115" s="38"/>
    </row>
    <row r="116" ht="17.25" customHeight="1">
      <c r="A116" s="62" t="s">
        <v>290</v>
      </c>
      <c r="B116" s="53" t="s">
        <v>291</v>
      </c>
      <c r="C116" s="38"/>
      <c r="D116" s="38"/>
      <c r="E116" s="38"/>
    </row>
    <row r="117" ht="23.25" customHeight="1">
      <c r="A117" s="62" t="s">
        <v>292</v>
      </c>
      <c r="B117" s="53" t="s">
        <v>293</v>
      </c>
      <c r="C117" s="38"/>
      <c r="D117" s="38"/>
      <c r="E117" s="38"/>
    </row>
    <row r="118" ht="15.75" customHeight="1">
      <c r="A118" s="62" t="s">
        <v>294</v>
      </c>
      <c r="B118" s="66" t="s">
        <v>295</v>
      </c>
      <c r="C118" s="38"/>
      <c r="D118" s="38"/>
      <c r="E118" s="38"/>
    </row>
    <row r="119" ht="25.5" customHeight="1">
      <c r="A119" s="62" t="s">
        <v>297</v>
      </c>
      <c r="B119" s="66" t="s">
        <v>298</v>
      </c>
      <c r="C119" s="38"/>
      <c r="D119" s="38"/>
      <c r="E119" s="38"/>
    </row>
    <row r="120" ht="24.75" customHeight="1">
      <c r="A120" s="62" t="s">
        <v>302</v>
      </c>
      <c r="B120" s="53" t="s">
        <v>280</v>
      </c>
      <c r="C120" s="38"/>
      <c r="D120" s="38"/>
      <c r="E120" s="38"/>
    </row>
    <row r="121" ht="34.5" customHeight="1">
      <c r="A121" s="62" t="s">
        <v>303</v>
      </c>
      <c r="B121" s="69" t="s">
        <v>304</v>
      </c>
      <c r="C121" s="38"/>
      <c r="D121" s="38"/>
      <c r="E12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41.0"/>
    <col customWidth="1" min="5" max="5" width="24.5"/>
  </cols>
  <sheetData>
    <row r="1" ht="18.0" customHeight="1">
      <c r="A1" s="35" t="s">
        <v>29</v>
      </c>
      <c r="B1" s="64" t="s">
        <v>306</v>
      </c>
      <c r="C1" s="64" t="s">
        <v>307</v>
      </c>
      <c r="D1" s="64" t="s">
        <v>308</v>
      </c>
      <c r="E1" s="64" t="s">
        <v>309</v>
      </c>
    </row>
    <row r="2" ht="133.5" customHeight="1">
      <c r="A2" s="38" t="s">
        <v>35</v>
      </c>
      <c r="B2" s="38" t="s">
        <v>516</v>
      </c>
      <c r="C2" s="38" t="s">
        <v>517</v>
      </c>
      <c r="D2" s="38" t="s">
        <v>518</v>
      </c>
      <c r="E2" s="38" t="s">
        <v>519</v>
      </c>
    </row>
    <row r="3" ht="43.5" customHeight="1">
      <c r="A3" s="38" t="s">
        <v>41</v>
      </c>
      <c r="B3" s="38" t="s">
        <v>520</v>
      </c>
      <c r="C3" s="38" t="s">
        <v>521</v>
      </c>
      <c r="D3" s="38" t="s">
        <v>522</v>
      </c>
      <c r="E3" s="38"/>
    </row>
    <row r="4" ht="34.5" customHeight="1">
      <c r="A4" s="38" t="s">
        <v>43</v>
      </c>
      <c r="B4" s="38" t="s">
        <v>523</v>
      </c>
      <c r="C4" s="38" t="s">
        <v>524</v>
      </c>
      <c r="D4" s="70" t="s">
        <v>525</v>
      </c>
      <c r="E4" s="39" t="s">
        <v>526</v>
      </c>
    </row>
    <row r="5" ht="93.75" customHeight="1">
      <c r="A5" s="38" t="s">
        <v>45</v>
      </c>
      <c r="B5" s="39" t="s">
        <v>527</v>
      </c>
      <c r="C5" s="39" t="s">
        <v>528</v>
      </c>
      <c r="D5" s="39" t="s">
        <v>529</v>
      </c>
      <c r="E5" s="39" t="s">
        <v>530</v>
      </c>
    </row>
    <row r="6" ht="23.25" customHeight="1">
      <c r="A6" s="38" t="s">
        <v>47</v>
      </c>
      <c r="B6" s="39" t="s">
        <v>531</v>
      </c>
      <c r="C6" s="39" t="s">
        <v>532</v>
      </c>
      <c r="D6" s="39" t="s">
        <v>532</v>
      </c>
      <c r="E6" s="39" t="s">
        <v>533</v>
      </c>
    </row>
    <row r="7" ht="132.75" customHeight="1">
      <c r="A7" s="38" t="s">
        <v>49</v>
      </c>
      <c r="B7" s="71" t="s">
        <v>534</v>
      </c>
      <c r="C7" s="39" t="s">
        <v>535</v>
      </c>
      <c r="D7" s="39" t="s">
        <v>536</v>
      </c>
      <c r="E7" s="39" t="s">
        <v>537</v>
      </c>
    </row>
    <row r="8" ht="46.5" customHeight="1">
      <c r="A8" s="38" t="s">
        <v>52</v>
      </c>
      <c r="B8" s="39" t="s">
        <v>538</v>
      </c>
      <c r="C8" s="39" t="s">
        <v>538</v>
      </c>
      <c r="D8" s="39" t="s">
        <v>538</v>
      </c>
      <c r="E8" s="39" t="s">
        <v>537</v>
      </c>
    </row>
    <row r="9" ht="36.0" customHeight="1">
      <c r="A9" s="38" t="s">
        <v>54</v>
      </c>
      <c r="B9" s="39" t="s">
        <v>539</v>
      </c>
      <c r="C9" s="39" t="s">
        <v>539</v>
      </c>
      <c r="D9" s="39" t="s">
        <v>539</v>
      </c>
      <c r="E9" s="39" t="s">
        <v>537</v>
      </c>
    </row>
    <row r="10" ht="102.0" customHeight="1">
      <c r="A10" s="38" t="s">
        <v>56</v>
      </c>
      <c r="B10" s="39" t="s">
        <v>540</v>
      </c>
      <c r="C10" s="39" t="s">
        <v>540</v>
      </c>
      <c r="D10" s="39" t="s">
        <v>541</v>
      </c>
      <c r="E10" s="39" t="s">
        <v>542</v>
      </c>
    </row>
    <row r="11" ht="26.25" customHeight="1">
      <c r="A11" s="38" t="s">
        <v>58</v>
      </c>
      <c r="B11" s="39" t="s">
        <v>543</v>
      </c>
      <c r="C11" s="39" t="s">
        <v>544</v>
      </c>
      <c r="D11" s="39" t="s">
        <v>545</v>
      </c>
      <c r="E11" s="39" t="s">
        <v>546</v>
      </c>
    </row>
    <row r="12" ht="132.75" customHeight="1">
      <c r="A12" s="38" t="s">
        <v>60</v>
      </c>
      <c r="B12" s="39" t="s">
        <v>547</v>
      </c>
      <c r="C12" s="39" t="s">
        <v>547</v>
      </c>
      <c r="D12" s="39" t="s">
        <v>548</v>
      </c>
      <c r="E12" s="39" t="s">
        <v>549</v>
      </c>
    </row>
    <row r="13" ht="46.5" customHeight="1">
      <c r="A13" s="38" t="s">
        <v>63</v>
      </c>
      <c r="B13" s="39" t="s">
        <v>550</v>
      </c>
      <c r="C13" s="39" t="s">
        <v>550</v>
      </c>
      <c r="D13" s="39" t="s">
        <v>551</v>
      </c>
      <c r="E13" s="39" t="s">
        <v>552</v>
      </c>
    </row>
    <row r="14" ht="26.25" customHeight="1">
      <c r="A14" s="38" t="s">
        <v>65</v>
      </c>
      <c r="B14" s="39" t="s">
        <v>66</v>
      </c>
      <c r="C14" s="39" t="s">
        <v>553</v>
      </c>
      <c r="D14" s="39" t="s">
        <v>554</v>
      </c>
      <c r="E14" s="39" t="s">
        <v>555</v>
      </c>
    </row>
    <row r="15" ht="112.5" customHeight="1">
      <c r="A15" s="38" t="s">
        <v>67</v>
      </c>
      <c r="B15" s="39" t="s">
        <v>556</v>
      </c>
      <c r="C15" s="39" t="s">
        <v>557</v>
      </c>
      <c r="D15" s="39" t="s">
        <v>557</v>
      </c>
      <c r="E15" s="39"/>
    </row>
    <row r="16" ht="26.25" customHeight="1">
      <c r="A16" s="38" t="s">
        <v>69</v>
      </c>
      <c r="B16" s="39" t="s">
        <v>558</v>
      </c>
      <c r="C16" s="39" t="s">
        <v>559</v>
      </c>
      <c r="D16" s="39" t="s">
        <v>560</v>
      </c>
      <c r="E16" s="39" t="s">
        <v>561</v>
      </c>
    </row>
    <row r="17" ht="132.75" customHeight="1">
      <c r="A17" s="38" t="s">
        <v>71</v>
      </c>
      <c r="B17" s="39" t="s">
        <v>562</v>
      </c>
      <c r="C17" s="38" t="s">
        <v>563</v>
      </c>
      <c r="D17" s="38" t="s">
        <v>564</v>
      </c>
      <c r="E17" s="38" t="s">
        <v>565</v>
      </c>
    </row>
    <row r="18" ht="45.75" customHeight="1">
      <c r="A18" s="38" t="s">
        <v>74</v>
      </c>
      <c r="B18" s="39" t="s">
        <v>566</v>
      </c>
      <c r="C18" s="38" t="s">
        <v>567</v>
      </c>
      <c r="D18" s="38" t="s">
        <v>568</v>
      </c>
      <c r="E18" s="38" t="s">
        <v>569</v>
      </c>
    </row>
    <row r="19" ht="27.75" customHeight="1">
      <c r="A19" s="47" t="s">
        <v>570</v>
      </c>
      <c r="B19" s="39" t="s">
        <v>571</v>
      </c>
      <c r="C19" s="38" t="s">
        <v>572</v>
      </c>
      <c r="D19" s="38" t="s">
        <v>573</v>
      </c>
      <c r="E19" s="38" t="s">
        <v>574</v>
      </c>
    </row>
    <row r="20" ht="96.0" customHeight="1">
      <c r="A20" s="48" t="s">
        <v>78</v>
      </c>
      <c r="B20" s="39" t="s">
        <v>575</v>
      </c>
      <c r="C20" s="39" t="s">
        <v>576</v>
      </c>
      <c r="D20" s="39" t="s">
        <v>577</v>
      </c>
      <c r="E20" s="39" t="s">
        <v>578</v>
      </c>
    </row>
    <row r="21" ht="27.75" customHeight="1">
      <c r="A21" s="48" t="s">
        <v>80</v>
      </c>
      <c r="B21" s="69" t="s">
        <v>81</v>
      </c>
      <c r="C21" s="39"/>
      <c r="D21" s="39"/>
      <c r="E21" s="39"/>
    </row>
    <row r="22" ht="17.25" customHeight="1">
      <c r="A22" s="38" t="s">
        <v>82</v>
      </c>
      <c r="B22" s="43" t="s">
        <v>83</v>
      </c>
      <c r="C22" s="39"/>
      <c r="D22" s="39"/>
      <c r="E22" s="39"/>
    </row>
    <row r="23" ht="16.5" customHeight="1">
      <c r="A23" s="38" t="s">
        <v>87</v>
      </c>
      <c r="B23" s="43" t="s">
        <v>88</v>
      </c>
      <c r="C23" s="39"/>
      <c r="D23" s="39"/>
      <c r="E23" s="39"/>
    </row>
    <row r="24" ht="16.5" customHeight="1">
      <c r="A24" s="38" t="s">
        <v>89</v>
      </c>
      <c r="B24" s="43" t="s">
        <v>90</v>
      </c>
      <c r="C24" s="39"/>
      <c r="D24" s="39"/>
      <c r="E24" s="39"/>
    </row>
    <row r="25" ht="16.5" customHeight="1">
      <c r="A25" s="38" t="s">
        <v>91</v>
      </c>
      <c r="B25" s="43" t="s">
        <v>92</v>
      </c>
      <c r="C25" s="39"/>
      <c r="D25" s="39"/>
      <c r="E25" s="39"/>
    </row>
    <row r="26" ht="16.5" customHeight="1">
      <c r="A26" s="38" t="s">
        <v>93</v>
      </c>
      <c r="B26" s="43" t="s">
        <v>94</v>
      </c>
      <c r="C26" s="39"/>
      <c r="D26" s="39"/>
      <c r="E26" s="39"/>
    </row>
    <row r="27" ht="17.25" customHeight="1">
      <c r="A27" s="38" t="s">
        <v>95</v>
      </c>
      <c r="B27" s="69" t="s">
        <v>579</v>
      </c>
      <c r="C27" s="39"/>
      <c r="D27" s="39"/>
      <c r="E27" s="39"/>
    </row>
    <row r="28" ht="17.25" customHeight="1">
      <c r="A28" s="38" t="s">
        <v>98</v>
      </c>
      <c r="B28" s="69" t="s">
        <v>580</v>
      </c>
      <c r="C28" s="39"/>
      <c r="D28" s="39"/>
      <c r="E28" s="39" t="s">
        <v>581</v>
      </c>
    </row>
    <row r="29" ht="17.25" customHeight="1">
      <c r="A29" s="38" t="s">
        <v>100</v>
      </c>
      <c r="B29" s="69" t="s">
        <v>582</v>
      </c>
      <c r="C29" s="39"/>
      <c r="D29" s="39"/>
      <c r="E29" s="39"/>
    </row>
    <row r="30" ht="17.25" customHeight="1">
      <c r="A30" s="38" t="s">
        <v>102</v>
      </c>
      <c r="B30" s="69" t="s">
        <v>583</v>
      </c>
      <c r="C30" s="39"/>
      <c r="D30" s="39"/>
      <c r="E30" s="39" t="s">
        <v>581</v>
      </c>
    </row>
    <row r="31" ht="17.25" customHeight="1">
      <c r="A31" s="38" t="s">
        <v>104</v>
      </c>
      <c r="B31" s="69" t="s">
        <v>584</v>
      </c>
      <c r="C31" s="39"/>
      <c r="D31" s="39"/>
      <c r="E31" s="39" t="s">
        <v>581</v>
      </c>
    </row>
    <row r="32" ht="15.75" customHeight="1">
      <c r="A32" s="38" t="s">
        <v>106</v>
      </c>
      <c r="B32" s="43" t="s">
        <v>107</v>
      </c>
      <c r="C32" s="39"/>
      <c r="D32" s="39"/>
      <c r="E32" s="39"/>
    </row>
    <row r="33" ht="17.25" customHeight="1">
      <c r="A33" s="38" t="s">
        <v>111</v>
      </c>
      <c r="B33" s="38" t="s">
        <v>585</v>
      </c>
      <c r="C33" s="38" t="s">
        <v>586</v>
      </c>
      <c r="D33" s="38" t="s">
        <v>587</v>
      </c>
      <c r="E33" s="38"/>
    </row>
    <row r="34" ht="17.25" customHeight="1">
      <c r="A34" s="38" t="s">
        <v>113</v>
      </c>
      <c r="B34" s="69" t="s">
        <v>114</v>
      </c>
      <c r="C34" s="39"/>
      <c r="D34" s="39"/>
      <c r="E34" s="39"/>
    </row>
    <row r="35" ht="24.0" customHeight="1">
      <c r="A35" s="38" t="s">
        <v>115</v>
      </c>
      <c r="B35" s="39" t="s">
        <v>588</v>
      </c>
      <c r="C35" s="39" t="s">
        <v>589</v>
      </c>
      <c r="D35" s="39" t="s">
        <v>590</v>
      </c>
      <c r="E35" s="39" t="s">
        <v>591</v>
      </c>
    </row>
    <row r="36" ht="17.25" customHeight="1">
      <c r="A36" s="38" t="s">
        <v>117</v>
      </c>
      <c r="B36" s="69" t="s">
        <v>592</v>
      </c>
      <c r="C36" s="39"/>
      <c r="D36" s="39"/>
      <c r="E36" s="39"/>
    </row>
    <row r="37" ht="26.25" customHeight="1">
      <c r="A37" s="38" t="s">
        <v>119</v>
      </c>
      <c r="B37" s="39" t="s">
        <v>593</v>
      </c>
      <c r="C37" s="69" t="s">
        <v>594</v>
      </c>
      <c r="D37" s="39"/>
      <c r="E37" s="39"/>
    </row>
    <row r="38" ht="26.25" customHeight="1">
      <c r="A38" s="38" t="s">
        <v>122</v>
      </c>
      <c r="B38" s="39" t="s">
        <v>367</v>
      </c>
      <c r="C38" s="39" t="s">
        <v>595</v>
      </c>
      <c r="D38" s="39" t="s">
        <v>368</v>
      </c>
      <c r="E38" s="39"/>
    </row>
    <row r="39" ht="45.0" customHeight="1">
      <c r="A39" s="38" t="s">
        <v>124</v>
      </c>
      <c r="B39" s="39" t="s">
        <v>596</v>
      </c>
      <c r="C39" s="39" t="s">
        <v>597</v>
      </c>
      <c r="D39" s="39" t="s">
        <v>598</v>
      </c>
      <c r="E39" s="39"/>
    </row>
    <row r="40" ht="24.75" customHeight="1">
      <c r="A40" s="38" t="s">
        <v>126</v>
      </c>
      <c r="B40" s="39" t="s">
        <v>599</v>
      </c>
      <c r="C40" s="69" t="s">
        <v>600</v>
      </c>
      <c r="D40" s="39"/>
      <c r="E40" s="39"/>
    </row>
    <row r="41" ht="26.25" customHeight="1">
      <c r="A41" s="38" t="s">
        <v>128</v>
      </c>
      <c r="B41" s="39" t="s">
        <v>601</v>
      </c>
      <c r="C41" s="39" t="s">
        <v>602</v>
      </c>
      <c r="D41" s="39" t="s">
        <v>603</v>
      </c>
      <c r="E41" s="39"/>
    </row>
    <row r="42" ht="26.25" customHeight="1">
      <c r="A42" s="38" t="s">
        <v>130</v>
      </c>
      <c r="B42" s="38" t="s">
        <v>604</v>
      </c>
      <c r="C42" s="38" t="s">
        <v>605</v>
      </c>
      <c r="D42" s="38" t="s">
        <v>605</v>
      </c>
      <c r="E42" s="39" t="s">
        <v>606</v>
      </c>
    </row>
    <row r="43" ht="27.75" customHeight="1">
      <c r="A43" s="38" t="s">
        <v>133</v>
      </c>
      <c r="B43" s="38" t="s">
        <v>607</v>
      </c>
      <c r="C43" s="38" t="s">
        <v>608</v>
      </c>
      <c r="D43" s="38" t="s">
        <v>609</v>
      </c>
      <c r="E43" s="38"/>
    </row>
    <row r="44" ht="32.25" customHeight="1">
      <c r="A44" s="38" t="s">
        <v>135</v>
      </c>
      <c r="B44" s="39" t="s">
        <v>610</v>
      </c>
      <c r="C44" s="39" t="s">
        <v>610</v>
      </c>
      <c r="D44" s="39" t="s">
        <v>610</v>
      </c>
      <c r="E44" s="39" t="s">
        <v>611</v>
      </c>
    </row>
    <row r="45" ht="32.25" customHeight="1">
      <c r="A45" s="38" t="s">
        <v>137</v>
      </c>
      <c r="B45" s="39" t="s">
        <v>612</v>
      </c>
      <c r="C45" s="39" t="s">
        <v>613</v>
      </c>
      <c r="D45" s="39" t="s">
        <v>613</v>
      </c>
      <c r="E45" s="39" t="s">
        <v>411</v>
      </c>
    </row>
    <row r="46" ht="25.5" customHeight="1">
      <c r="A46" s="38" t="s">
        <v>139</v>
      </c>
      <c r="B46" s="39" t="s">
        <v>614</v>
      </c>
      <c r="C46" s="72" t="s">
        <v>615</v>
      </c>
      <c r="D46" s="39" t="s">
        <v>615</v>
      </c>
      <c r="E46" s="39" t="s">
        <v>616</v>
      </c>
    </row>
    <row r="47" ht="36.0" customHeight="1">
      <c r="A47" s="38" t="s">
        <v>141</v>
      </c>
      <c r="B47" s="43" t="s">
        <v>142</v>
      </c>
      <c r="C47" s="72"/>
      <c r="D47" s="72"/>
      <c r="E47" s="72"/>
    </row>
    <row r="48" ht="54.0" customHeight="1">
      <c r="A48" s="38" t="s">
        <v>144</v>
      </c>
      <c r="B48" s="38" t="s">
        <v>617</v>
      </c>
      <c r="C48" s="38" t="s">
        <v>618</v>
      </c>
      <c r="D48" s="38" t="s">
        <v>619</v>
      </c>
      <c r="E48" s="38" t="s">
        <v>620</v>
      </c>
    </row>
    <row r="49" ht="32.25" customHeight="1">
      <c r="A49" s="38" t="s">
        <v>146</v>
      </c>
      <c r="B49" s="43" t="s">
        <v>621</v>
      </c>
      <c r="C49" s="39"/>
      <c r="D49" s="39"/>
      <c r="E49" s="39"/>
    </row>
    <row r="50" ht="46.5" customHeight="1">
      <c r="A50" s="38" t="s">
        <v>148</v>
      </c>
      <c r="B50" s="38" t="s">
        <v>621</v>
      </c>
      <c r="C50" s="38" t="s">
        <v>622</v>
      </c>
      <c r="D50" s="38" t="s">
        <v>623</v>
      </c>
      <c r="E50" s="38" t="s">
        <v>624</v>
      </c>
    </row>
    <row r="51" ht="46.5" customHeight="1">
      <c r="A51" s="38" t="s">
        <v>150</v>
      </c>
      <c r="B51" s="39" t="s">
        <v>625</v>
      </c>
      <c r="C51" s="39" t="s">
        <v>626</v>
      </c>
      <c r="D51" s="39" t="s">
        <v>627</v>
      </c>
      <c r="E51" s="39" t="s">
        <v>628</v>
      </c>
    </row>
    <row r="52" ht="36.0" customHeight="1">
      <c r="A52" s="38" t="s">
        <v>152</v>
      </c>
      <c r="B52" s="38" t="s">
        <v>629</v>
      </c>
      <c r="C52" s="38" t="s">
        <v>630</v>
      </c>
      <c r="D52" s="38" t="s">
        <v>631</v>
      </c>
      <c r="E52" s="38"/>
    </row>
    <row r="53" ht="36.0" customHeight="1">
      <c r="A53" s="38" t="s">
        <v>155</v>
      </c>
      <c r="B53" s="38" t="s">
        <v>632</v>
      </c>
      <c r="C53" s="38" t="s">
        <v>633</v>
      </c>
      <c r="D53" s="38" t="s">
        <v>634</v>
      </c>
      <c r="E53" s="38"/>
    </row>
    <row r="54" ht="33.0" customHeight="1">
      <c r="A54" s="38" t="s">
        <v>156</v>
      </c>
      <c r="B54" s="39" t="s">
        <v>635</v>
      </c>
      <c r="C54" s="39" t="s">
        <v>636</v>
      </c>
      <c r="D54" s="39" t="s">
        <v>637</v>
      </c>
      <c r="E54" s="39" t="s">
        <v>638</v>
      </c>
    </row>
    <row r="55" ht="35.25" customHeight="1">
      <c r="A55" s="38" t="s">
        <v>157</v>
      </c>
      <c r="B55" s="39" t="s">
        <v>639</v>
      </c>
      <c r="C55" s="39" t="s">
        <v>640</v>
      </c>
      <c r="D55" s="39" t="s">
        <v>641</v>
      </c>
      <c r="E55" s="39" t="s">
        <v>642</v>
      </c>
    </row>
    <row r="56" ht="54.0" customHeight="1">
      <c r="A56" s="38" t="s">
        <v>159</v>
      </c>
      <c r="B56" s="39" t="s">
        <v>643</v>
      </c>
      <c r="C56" s="39" t="s">
        <v>644</v>
      </c>
      <c r="D56" s="39" t="s">
        <v>645</v>
      </c>
      <c r="E56" s="39" t="s">
        <v>646</v>
      </c>
    </row>
    <row r="57" ht="44.25" customHeight="1">
      <c r="A57" s="38" t="s">
        <v>161</v>
      </c>
      <c r="B57" s="39" t="s">
        <v>647</v>
      </c>
      <c r="C57" s="39" t="s">
        <v>648</v>
      </c>
      <c r="D57" s="39" t="s">
        <v>649</v>
      </c>
      <c r="E57" s="39" t="s">
        <v>411</v>
      </c>
    </row>
    <row r="58" ht="26.25" customHeight="1">
      <c r="A58" s="38" t="s">
        <v>164</v>
      </c>
      <c r="B58" s="39" t="s">
        <v>650</v>
      </c>
      <c r="C58" s="39" t="s">
        <v>650</v>
      </c>
      <c r="D58" s="39" t="s">
        <v>651</v>
      </c>
      <c r="E58" s="39" t="s">
        <v>411</v>
      </c>
    </row>
    <row r="59" ht="31.5" customHeight="1">
      <c r="A59" s="38" t="s">
        <v>166</v>
      </c>
      <c r="B59" s="39" t="s">
        <v>652</v>
      </c>
      <c r="C59" s="39" t="s">
        <v>653</v>
      </c>
      <c r="D59" s="39" t="s">
        <v>653</v>
      </c>
      <c r="E59" s="39" t="s">
        <v>411</v>
      </c>
    </row>
    <row r="60" ht="26.25" customHeight="1">
      <c r="A60" s="38" t="s">
        <v>168</v>
      </c>
      <c r="B60" s="39" t="s">
        <v>654</v>
      </c>
      <c r="C60" s="39" t="s">
        <v>655</v>
      </c>
      <c r="D60" s="39" t="s">
        <v>654</v>
      </c>
      <c r="E60" s="39" t="s">
        <v>411</v>
      </c>
    </row>
    <row r="61" ht="26.25" customHeight="1">
      <c r="A61" s="38" t="s">
        <v>170</v>
      </c>
      <c r="B61" s="39" t="s">
        <v>656</v>
      </c>
      <c r="C61" s="39" t="s">
        <v>656</v>
      </c>
      <c r="D61" s="39" t="s">
        <v>656</v>
      </c>
      <c r="E61" s="39"/>
    </row>
    <row r="62" ht="22.5" customHeight="1">
      <c r="A62" s="38" t="s">
        <v>172</v>
      </c>
      <c r="B62" s="43" t="s">
        <v>657</v>
      </c>
      <c r="C62" s="39"/>
      <c r="D62" s="39"/>
      <c r="E62" s="39"/>
    </row>
    <row r="63" ht="21.75" customHeight="1">
      <c r="A63" s="38" t="s">
        <v>177</v>
      </c>
      <c r="B63" s="38" t="s">
        <v>432</v>
      </c>
      <c r="C63" s="38" t="s">
        <v>432</v>
      </c>
      <c r="D63" s="38" t="s">
        <v>432</v>
      </c>
      <c r="E63" s="38"/>
    </row>
    <row r="64" ht="22.5" customHeight="1">
      <c r="A64" s="38" t="s">
        <v>179</v>
      </c>
      <c r="B64" s="69" t="s">
        <v>180</v>
      </c>
      <c r="C64" s="39"/>
      <c r="D64" s="39"/>
      <c r="E64" s="39"/>
    </row>
    <row r="65" ht="21.75" customHeight="1">
      <c r="A65" s="38" t="s">
        <v>181</v>
      </c>
      <c r="B65" s="39" t="s">
        <v>658</v>
      </c>
      <c r="C65" s="69" t="s">
        <v>173</v>
      </c>
      <c r="D65" s="39"/>
      <c r="E65" s="39"/>
    </row>
    <row r="66" ht="26.25" customHeight="1">
      <c r="A66" s="38" t="s">
        <v>182</v>
      </c>
      <c r="B66" s="39" t="s">
        <v>659</v>
      </c>
      <c r="C66" s="69" t="s">
        <v>173</v>
      </c>
      <c r="D66" s="39"/>
      <c r="E66" s="39"/>
    </row>
    <row r="67" ht="33.75" customHeight="1">
      <c r="A67" s="38" t="s">
        <v>183</v>
      </c>
      <c r="B67" s="43" t="s">
        <v>660</v>
      </c>
      <c r="C67" s="39"/>
      <c r="D67" s="39"/>
      <c r="E67" s="39"/>
    </row>
    <row r="68" ht="34.5" customHeight="1">
      <c r="A68" s="38" t="s">
        <v>186</v>
      </c>
      <c r="B68" s="43" t="s">
        <v>661</v>
      </c>
      <c r="C68" s="39"/>
      <c r="D68" s="39"/>
      <c r="E68" s="39"/>
    </row>
    <row r="69" ht="35.25" customHeight="1">
      <c r="A69" s="38" t="s">
        <v>187</v>
      </c>
      <c r="B69" s="38" t="s">
        <v>180</v>
      </c>
      <c r="C69" s="38" t="s">
        <v>180</v>
      </c>
      <c r="D69" s="38" t="s">
        <v>180</v>
      </c>
      <c r="E69" s="38"/>
    </row>
    <row r="70" ht="44.25" customHeight="1">
      <c r="A70" s="38" t="s">
        <v>189</v>
      </c>
      <c r="B70" s="69" t="s">
        <v>173</v>
      </c>
      <c r="C70" s="39"/>
      <c r="D70" s="39"/>
      <c r="E70" s="39"/>
    </row>
    <row r="71" ht="35.25" customHeight="1">
      <c r="A71" s="38" t="s">
        <v>190</v>
      </c>
      <c r="B71" s="69" t="s">
        <v>188</v>
      </c>
      <c r="C71" s="39"/>
      <c r="D71" s="39"/>
      <c r="E71" s="39"/>
    </row>
    <row r="72" ht="16.5" customHeight="1">
      <c r="A72" s="38" t="s">
        <v>191</v>
      </c>
      <c r="B72" s="43" t="s">
        <v>662</v>
      </c>
      <c r="C72" s="73"/>
      <c r="D72" s="73"/>
      <c r="E72" s="73"/>
    </row>
    <row r="73" ht="16.5" customHeight="1">
      <c r="A73" s="38" t="s">
        <v>194</v>
      </c>
      <c r="B73" s="73" t="s">
        <v>663</v>
      </c>
      <c r="C73" s="73" t="s">
        <v>444</v>
      </c>
      <c r="D73" s="73" t="s">
        <v>444</v>
      </c>
      <c r="E73" s="73" t="s">
        <v>664</v>
      </c>
    </row>
    <row r="74" ht="16.5" customHeight="1">
      <c r="A74" s="38" t="s">
        <v>196</v>
      </c>
      <c r="B74" s="73" t="s">
        <v>665</v>
      </c>
      <c r="C74" s="73" t="s">
        <v>666</v>
      </c>
      <c r="D74" s="73" t="s">
        <v>667</v>
      </c>
      <c r="E74" s="73" t="s">
        <v>664</v>
      </c>
    </row>
    <row r="75" ht="16.5" customHeight="1">
      <c r="A75" s="38" t="s">
        <v>198</v>
      </c>
      <c r="B75" s="73" t="s">
        <v>192</v>
      </c>
      <c r="C75" s="73" t="s">
        <v>668</v>
      </c>
      <c r="D75" s="73" t="s">
        <v>456</v>
      </c>
      <c r="E75" s="73"/>
    </row>
    <row r="76" ht="35.25" customHeight="1">
      <c r="A76" s="38" t="s">
        <v>200</v>
      </c>
      <c r="B76" s="38" t="s">
        <v>669</v>
      </c>
      <c r="C76" s="38" t="s">
        <v>459</v>
      </c>
      <c r="D76" s="38" t="s">
        <v>670</v>
      </c>
      <c r="E76" s="38" t="s">
        <v>671</v>
      </c>
    </row>
    <row r="77" ht="42.75" customHeight="1">
      <c r="A77" s="38" t="s">
        <v>203</v>
      </c>
      <c r="B77" s="39" t="s">
        <v>672</v>
      </c>
      <c r="C77" s="67" t="s">
        <v>673</v>
      </c>
      <c r="D77" s="39" t="s">
        <v>674</v>
      </c>
      <c r="E77" s="39"/>
    </row>
    <row r="78" ht="42.75" customHeight="1">
      <c r="A78" s="38" t="s">
        <v>205</v>
      </c>
      <c r="B78" s="39" t="s">
        <v>197</v>
      </c>
      <c r="C78" s="39" t="s">
        <v>201</v>
      </c>
      <c r="D78" s="39" t="s">
        <v>201</v>
      </c>
      <c r="E78" s="39"/>
    </row>
    <row r="79" ht="70.5" customHeight="1">
      <c r="A79" s="38" t="s">
        <v>206</v>
      </c>
      <c r="B79" s="39" t="s">
        <v>192</v>
      </c>
      <c r="C79" s="39" t="s">
        <v>675</v>
      </c>
      <c r="D79" s="39" t="s">
        <v>675</v>
      </c>
      <c r="E79" s="39" t="s">
        <v>676</v>
      </c>
    </row>
    <row r="80" ht="26.25" customHeight="1">
      <c r="A80" s="38" t="s">
        <v>207</v>
      </c>
      <c r="B80" s="38" t="s">
        <v>211</v>
      </c>
      <c r="C80" s="38" t="s">
        <v>677</v>
      </c>
      <c r="D80" s="38" t="s">
        <v>677</v>
      </c>
      <c r="E80" s="38" t="s">
        <v>678</v>
      </c>
    </row>
    <row r="81" ht="26.25" customHeight="1">
      <c r="A81" s="38" t="s">
        <v>210</v>
      </c>
      <c r="B81" s="39" t="s">
        <v>679</v>
      </c>
      <c r="C81" s="39" t="s">
        <v>214</v>
      </c>
      <c r="D81" s="39" t="s">
        <v>192</v>
      </c>
      <c r="E81" s="39"/>
    </row>
    <row r="82" ht="33.75" customHeight="1">
      <c r="A82" s="38" t="s">
        <v>212</v>
      </c>
      <c r="B82" s="39" t="s">
        <v>449</v>
      </c>
      <c r="C82" s="39" t="s">
        <v>458</v>
      </c>
      <c r="D82" s="39" t="s">
        <v>680</v>
      </c>
      <c r="E82" s="39"/>
    </row>
    <row r="83" ht="35.25" customHeight="1">
      <c r="A83" s="38" t="s">
        <v>213</v>
      </c>
      <c r="B83" s="39" t="s">
        <v>681</v>
      </c>
      <c r="C83" s="39" t="s">
        <v>682</v>
      </c>
      <c r="D83" s="39" t="s">
        <v>683</v>
      </c>
      <c r="E83" s="39"/>
    </row>
    <row r="84" ht="33.0" customHeight="1">
      <c r="A84" s="38" t="s">
        <v>215</v>
      </c>
      <c r="B84" s="69" t="s">
        <v>684</v>
      </c>
      <c r="C84" s="39"/>
      <c r="D84" s="39"/>
      <c r="E84" s="39"/>
    </row>
    <row r="85" ht="35.25" customHeight="1">
      <c r="A85" s="38" t="s">
        <v>220</v>
      </c>
      <c r="B85" s="69" t="s">
        <v>685</v>
      </c>
      <c r="C85" s="39"/>
      <c r="D85" s="39"/>
      <c r="E85" s="39"/>
    </row>
    <row r="86" ht="54.0" customHeight="1">
      <c r="A86" s="38" t="s">
        <v>222</v>
      </c>
      <c r="B86" s="69" t="s">
        <v>223</v>
      </c>
      <c r="C86" s="39"/>
      <c r="D86" s="39"/>
      <c r="E86" s="39"/>
    </row>
    <row r="87" ht="27.75" customHeight="1">
      <c r="A87" s="38" t="s">
        <v>224</v>
      </c>
      <c r="B87" s="39" t="s">
        <v>686</v>
      </c>
      <c r="C87" s="39" t="s">
        <v>686</v>
      </c>
      <c r="D87" s="39" t="s">
        <v>686</v>
      </c>
      <c r="E87" s="39" t="s">
        <v>687</v>
      </c>
    </row>
    <row r="88" ht="27.75" customHeight="1">
      <c r="A88" s="38" t="s">
        <v>227</v>
      </c>
      <c r="B88" s="39" t="s">
        <v>688</v>
      </c>
      <c r="C88" s="69" t="s">
        <v>228</v>
      </c>
      <c r="D88" s="39"/>
      <c r="E88" s="39"/>
    </row>
    <row r="89" ht="27.75" customHeight="1">
      <c r="A89" s="38" t="s">
        <v>229</v>
      </c>
      <c r="B89" s="39" t="s">
        <v>689</v>
      </c>
      <c r="C89" s="39" t="s">
        <v>690</v>
      </c>
      <c r="D89" s="39" t="s">
        <v>691</v>
      </c>
      <c r="E89" s="39"/>
    </row>
    <row r="90" ht="27.75" customHeight="1">
      <c r="A90" s="38" t="s">
        <v>231</v>
      </c>
      <c r="B90" s="39" t="s">
        <v>692</v>
      </c>
      <c r="C90" s="39" t="s">
        <v>693</v>
      </c>
      <c r="D90" s="39" t="s">
        <v>694</v>
      </c>
      <c r="E90" s="39"/>
    </row>
    <row r="91" ht="27.75" customHeight="1">
      <c r="A91" s="38" t="s">
        <v>234</v>
      </c>
      <c r="B91" s="39" t="s">
        <v>695</v>
      </c>
      <c r="C91" s="39" t="s">
        <v>696</v>
      </c>
      <c r="D91" s="39" t="s">
        <v>697</v>
      </c>
      <c r="E91" s="39"/>
    </row>
    <row r="92" ht="27.75" customHeight="1">
      <c r="A92" s="38" t="s">
        <v>236</v>
      </c>
      <c r="B92" s="39" t="s">
        <v>698</v>
      </c>
      <c r="C92" s="39" t="s">
        <v>699</v>
      </c>
      <c r="D92" s="39" t="s">
        <v>700</v>
      </c>
      <c r="E92" s="39" t="s">
        <v>701</v>
      </c>
    </row>
    <row r="93" ht="17.25" customHeight="1">
      <c r="A93" s="38" t="s">
        <v>238</v>
      </c>
      <c r="B93" s="38" t="s">
        <v>702</v>
      </c>
      <c r="C93" s="38" t="s">
        <v>703</v>
      </c>
      <c r="D93" s="38" t="s">
        <v>704</v>
      </c>
      <c r="E93" s="38"/>
    </row>
    <row r="94" ht="15.75" customHeight="1">
      <c r="A94" s="38" t="s">
        <v>242</v>
      </c>
      <c r="B94" s="38" t="s">
        <v>705</v>
      </c>
      <c r="C94" s="38" t="s">
        <v>706</v>
      </c>
      <c r="D94" s="38" t="s">
        <v>225</v>
      </c>
      <c r="E94" s="38"/>
    </row>
    <row r="95" ht="17.25" customHeight="1">
      <c r="A95" s="38" t="s">
        <v>244</v>
      </c>
      <c r="B95" s="38" t="s">
        <v>489</v>
      </c>
      <c r="C95" s="38" t="s">
        <v>489</v>
      </c>
      <c r="D95" s="38" t="s">
        <v>489</v>
      </c>
      <c r="E95" s="38"/>
    </row>
    <row r="96" ht="35.25" customHeight="1">
      <c r="A96" s="38" t="s">
        <v>246</v>
      </c>
      <c r="B96" s="43" t="s">
        <v>247</v>
      </c>
      <c r="C96" s="39"/>
      <c r="D96" s="39"/>
      <c r="E96" s="39" t="s">
        <v>707</v>
      </c>
    </row>
    <row r="97" ht="15.0" customHeight="1">
      <c r="A97" s="38" t="s">
        <v>249</v>
      </c>
      <c r="B97" s="39" t="s">
        <v>708</v>
      </c>
      <c r="C97" s="39" t="s">
        <v>709</v>
      </c>
      <c r="D97" s="39" t="s">
        <v>709</v>
      </c>
      <c r="E97" s="39"/>
    </row>
    <row r="98" ht="15.0" customHeight="1">
      <c r="A98" s="38" t="s">
        <v>251</v>
      </c>
      <c r="B98" s="39" t="s">
        <v>710</v>
      </c>
      <c r="C98" s="39" t="s">
        <v>711</v>
      </c>
      <c r="D98" s="39" t="s">
        <v>712</v>
      </c>
      <c r="E98" s="39"/>
    </row>
    <row r="99" ht="16.5" customHeight="1">
      <c r="A99" s="38" t="s">
        <v>253</v>
      </c>
      <c r="B99" s="66" t="s">
        <v>254</v>
      </c>
      <c r="C99" s="39"/>
      <c r="D99" s="39"/>
      <c r="E99" s="39"/>
    </row>
    <row r="100" ht="17.25" customHeight="1">
      <c r="A100" s="38" t="s">
        <v>256</v>
      </c>
      <c r="B100" s="66" t="s">
        <v>257</v>
      </c>
      <c r="C100" s="39"/>
      <c r="D100" s="39"/>
      <c r="E100" s="39"/>
    </row>
    <row r="101" ht="17.25" customHeight="1">
      <c r="A101" s="38" t="s">
        <v>258</v>
      </c>
      <c r="B101" s="66" t="s">
        <v>259</v>
      </c>
      <c r="C101" s="39"/>
      <c r="D101" s="39"/>
      <c r="E101" s="39"/>
    </row>
    <row r="102" ht="17.25" customHeight="1">
      <c r="A102" s="38" t="s">
        <v>260</v>
      </c>
      <c r="B102" s="66" t="s">
        <v>259</v>
      </c>
      <c r="C102" s="39"/>
      <c r="D102" s="39"/>
      <c r="E102" s="39"/>
    </row>
    <row r="103" ht="17.25" customHeight="1">
      <c r="A103" s="38" t="s">
        <v>261</v>
      </c>
      <c r="B103" s="49" t="s">
        <v>259</v>
      </c>
      <c r="C103" s="69" t="s">
        <v>262</v>
      </c>
      <c r="D103" s="39"/>
      <c r="E103" s="39"/>
    </row>
    <row r="104" ht="96.0" customHeight="1">
      <c r="A104" s="38" t="s">
        <v>263</v>
      </c>
      <c r="B104" s="39" t="s">
        <v>713</v>
      </c>
      <c r="C104" s="39" t="s">
        <v>714</v>
      </c>
      <c r="D104" s="39" t="s">
        <v>715</v>
      </c>
      <c r="E104" s="39" t="s">
        <v>716</v>
      </c>
    </row>
    <row r="105" ht="18.0" customHeight="1">
      <c r="A105" s="38" t="s">
        <v>267</v>
      </c>
      <c r="B105" s="66" t="s">
        <v>268</v>
      </c>
      <c r="C105" s="39"/>
      <c r="D105" s="39"/>
      <c r="E105" s="39"/>
    </row>
    <row r="106" ht="51.75" customHeight="1">
      <c r="A106" s="38" t="s">
        <v>269</v>
      </c>
      <c r="B106" s="39" t="s">
        <v>717</v>
      </c>
      <c r="C106" s="39" t="s">
        <v>718</v>
      </c>
      <c r="D106" s="39" t="s">
        <v>719</v>
      </c>
      <c r="E106" s="39" t="s">
        <v>720</v>
      </c>
    </row>
    <row r="107" ht="15.75" customHeight="1">
      <c r="A107" s="38" t="s">
        <v>271</v>
      </c>
      <c r="B107" s="49" t="s">
        <v>721</v>
      </c>
      <c r="C107" s="49" t="s">
        <v>722</v>
      </c>
      <c r="D107" s="49" t="s">
        <v>722</v>
      </c>
      <c r="E107" s="49"/>
    </row>
    <row r="108" ht="17.25" customHeight="1">
      <c r="A108" s="38" t="s">
        <v>273</v>
      </c>
      <c r="B108" s="49" t="s">
        <v>723</v>
      </c>
      <c r="C108" s="49" t="s">
        <v>723</v>
      </c>
      <c r="D108" s="49" t="s">
        <v>723</v>
      </c>
      <c r="E108" s="49"/>
    </row>
    <row r="109" ht="25.5" customHeight="1">
      <c r="A109" s="38" t="s">
        <v>275</v>
      </c>
      <c r="B109" s="43" t="s">
        <v>724</v>
      </c>
      <c r="C109" s="39"/>
      <c r="D109" s="39"/>
      <c r="E109" s="39"/>
    </row>
    <row r="110" ht="112.5" customHeight="1">
      <c r="A110" s="38" t="s">
        <v>725</v>
      </c>
      <c r="B110" s="38" t="s">
        <v>726</v>
      </c>
      <c r="C110" s="39" t="s">
        <v>280</v>
      </c>
      <c r="D110" s="39" t="s">
        <v>727</v>
      </c>
      <c r="E110" s="39"/>
    </row>
    <row r="111" ht="106.5" customHeight="1">
      <c r="A111" s="38" t="s">
        <v>279</v>
      </c>
      <c r="B111" s="43" t="s">
        <v>280</v>
      </c>
      <c r="C111" s="39"/>
      <c r="D111" s="39"/>
      <c r="E111" s="39"/>
    </row>
    <row r="112" ht="16.5" customHeight="1">
      <c r="A112" s="47" t="s">
        <v>281</v>
      </c>
      <c r="B112" s="43" t="s">
        <v>728</v>
      </c>
      <c r="C112" s="39"/>
      <c r="D112" s="39"/>
      <c r="E112" s="39"/>
    </row>
    <row r="113" ht="27.75" customHeight="1">
      <c r="A113" s="38" t="s">
        <v>284</v>
      </c>
      <c r="B113" s="43" t="s">
        <v>729</v>
      </c>
      <c r="C113" s="38"/>
      <c r="D113" s="38"/>
      <c r="E113" s="38"/>
    </row>
    <row r="114" ht="17.25" customHeight="1">
      <c r="A114" s="38" t="s">
        <v>286</v>
      </c>
      <c r="B114" s="43" t="s">
        <v>287</v>
      </c>
      <c r="C114" s="38"/>
      <c r="D114" s="38"/>
      <c r="E114" s="38"/>
    </row>
    <row r="115" ht="24.75" customHeight="1">
      <c r="A115" s="38" t="s">
        <v>288</v>
      </c>
      <c r="B115" s="43" t="s">
        <v>289</v>
      </c>
      <c r="C115" s="38"/>
      <c r="D115" s="38"/>
      <c r="E115" s="38"/>
    </row>
    <row r="116" ht="17.25" customHeight="1">
      <c r="A116" s="38" t="s">
        <v>290</v>
      </c>
      <c r="B116" s="53" t="s">
        <v>291</v>
      </c>
      <c r="C116" s="38"/>
      <c r="D116" s="38"/>
      <c r="E116" s="38"/>
    </row>
    <row r="117" ht="34.5" customHeight="1">
      <c r="A117" s="38" t="s">
        <v>292</v>
      </c>
      <c r="B117" s="38" t="s">
        <v>730</v>
      </c>
      <c r="C117" s="43" t="s">
        <v>731</v>
      </c>
      <c r="D117" s="38"/>
      <c r="E117" s="38" t="s">
        <v>732</v>
      </c>
    </row>
    <row r="118" ht="15.75" customHeight="1">
      <c r="A118" s="38" t="s">
        <v>294</v>
      </c>
      <c r="B118" s="69" t="s">
        <v>295</v>
      </c>
      <c r="C118" s="39"/>
      <c r="D118" s="39"/>
      <c r="E118" s="39"/>
    </row>
    <row r="119" ht="25.5" customHeight="1">
      <c r="A119" s="38" t="s">
        <v>297</v>
      </c>
      <c r="B119" s="43" t="s">
        <v>298</v>
      </c>
      <c r="C119" s="39"/>
      <c r="D119" s="39"/>
      <c r="E119" s="39"/>
    </row>
    <row r="120" ht="24.75" customHeight="1">
      <c r="A120" s="38" t="s">
        <v>302</v>
      </c>
      <c r="B120" s="43" t="s">
        <v>280</v>
      </c>
      <c r="C120" s="38"/>
      <c r="D120" s="38"/>
      <c r="E120" s="38"/>
    </row>
    <row r="121" ht="34.5" customHeight="1">
      <c r="A121" s="38" t="s">
        <v>303</v>
      </c>
      <c r="B121" s="69" t="s">
        <v>304</v>
      </c>
      <c r="C121" s="39"/>
      <c r="D121" s="39"/>
      <c r="E121" s="3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41.0"/>
  </cols>
  <sheetData>
    <row r="1" ht="18.0" customHeight="1">
      <c r="A1" s="35" t="s">
        <v>29</v>
      </c>
      <c r="B1" s="64" t="s">
        <v>306</v>
      </c>
      <c r="C1" s="64" t="s">
        <v>307</v>
      </c>
      <c r="D1" s="64" t="s">
        <v>308</v>
      </c>
    </row>
    <row r="2" ht="133.5" customHeight="1">
      <c r="A2" s="40" t="s">
        <v>35</v>
      </c>
      <c r="B2" s="38"/>
      <c r="C2" s="38"/>
      <c r="D2" s="38"/>
    </row>
    <row r="3" ht="43.5" customHeight="1">
      <c r="A3" s="40" t="s">
        <v>41</v>
      </c>
      <c r="B3" s="38"/>
      <c r="C3" s="38"/>
      <c r="D3" s="38"/>
    </row>
    <row r="4" ht="23.25" customHeight="1">
      <c r="A4" s="40" t="s">
        <v>43</v>
      </c>
      <c r="B4" s="38"/>
      <c r="C4" s="38"/>
      <c r="D4" s="38"/>
    </row>
    <row r="5" ht="93.75" customHeight="1">
      <c r="A5" s="40" t="s">
        <v>45</v>
      </c>
      <c r="B5" s="38"/>
      <c r="C5" s="38"/>
      <c r="D5" s="38"/>
    </row>
    <row r="6" ht="23.25" customHeight="1">
      <c r="A6" s="40" t="s">
        <v>47</v>
      </c>
      <c r="B6" s="38"/>
      <c r="C6" s="38"/>
      <c r="D6" s="38"/>
    </row>
    <row r="7" ht="132.75" customHeight="1">
      <c r="A7" s="40" t="s">
        <v>49</v>
      </c>
      <c r="B7" s="38"/>
      <c r="C7" s="38"/>
      <c r="D7" s="38"/>
    </row>
    <row r="8" ht="46.5" customHeight="1">
      <c r="A8" s="40" t="s">
        <v>52</v>
      </c>
      <c r="B8" s="38"/>
      <c r="C8" s="38"/>
      <c r="D8" s="38"/>
    </row>
    <row r="9" ht="26.25" customHeight="1">
      <c r="A9" s="40" t="s">
        <v>54</v>
      </c>
      <c r="B9" s="38"/>
      <c r="C9" s="38"/>
      <c r="D9" s="38"/>
    </row>
    <row r="10" ht="96.0" customHeight="1">
      <c r="A10" s="40" t="s">
        <v>335</v>
      </c>
      <c r="B10" s="38"/>
      <c r="C10" s="38"/>
      <c r="D10" s="38"/>
    </row>
    <row r="11" ht="26.25" customHeight="1">
      <c r="A11" s="40" t="s">
        <v>339</v>
      </c>
      <c r="B11" s="38"/>
      <c r="C11" s="38"/>
      <c r="D11" s="38"/>
    </row>
    <row r="12" ht="132.75" customHeight="1">
      <c r="A12" s="40" t="s">
        <v>60</v>
      </c>
      <c r="B12" s="38"/>
      <c r="C12" s="38"/>
      <c r="D12" s="38"/>
    </row>
    <row r="13" ht="46.5" customHeight="1">
      <c r="A13" s="40" t="s">
        <v>63</v>
      </c>
      <c r="B13" s="38"/>
      <c r="C13" s="38"/>
      <c r="D13" s="38"/>
    </row>
    <row r="14" ht="26.25" customHeight="1">
      <c r="A14" s="40" t="s">
        <v>65</v>
      </c>
      <c r="B14" s="38"/>
      <c r="C14" s="38"/>
      <c r="D14" s="38"/>
    </row>
    <row r="15" ht="96.0" customHeight="1">
      <c r="A15" s="40" t="s">
        <v>67</v>
      </c>
      <c r="B15" s="38"/>
      <c r="C15" s="38"/>
      <c r="D15" s="38"/>
    </row>
    <row r="16" ht="26.25" customHeight="1">
      <c r="A16" s="40" t="s">
        <v>69</v>
      </c>
      <c r="B16" s="38"/>
      <c r="C16" s="38"/>
      <c r="D16" s="38"/>
    </row>
    <row r="17" ht="132.75" customHeight="1">
      <c r="A17" s="40" t="s">
        <v>71</v>
      </c>
      <c r="B17" s="38"/>
      <c r="C17" s="38"/>
      <c r="D17" s="38"/>
    </row>
    <row r="18" ht="45.75" customHeight="1">
      <c r="A18" s="40" t="s">
        <v>74</v>
      </c>
      <c r="B18" s="38"/>
      <c r="C18" s="38"/>
      <c r="D18" s="38"/>
    </row>
    <row r="19" ht="27.75" customHeight="1">
      <c r="A19" s="74" t="s">
        <v>570</v>
      </c>
      <c r="B19" s="38"/>
      <c r="C19" s="38"/>
      <c r="D19" s="38"/>
    </row>
    <row r="20" ht="96.0" customHeight="1">
      <c r="A20" s="74" t="s">
        <v>78</v>
      </c>
      <c r="B20" s="38"/>
      <c r="C20" s="38"/>
      <c r="D20" s="38"/>
    </row>
    <row r="21" ht="27.75" customHeight="1">
      <c r="A21" s="74" t="s">
        <v>80</v>
      </c>
      <c r="B21" s="38"/>
      <c r="C21" s="38"/>
      <c r="D21" s="38"/>
    </row>
    <row r="22" ht="17.25" customHeight="1">
      <c r="A22" s="40" t="s">
        <v>82</v>
      </c>
      <c r="B22" s="38"/>
      <c r="C22" s="38"/>
      <c r="D22" s="38"/>
    </row>
    <row r="23" ht="16.5" customHeight="1">
      <c r="A23" s="40" t="s">
        <v>87</v>
      </c>
      <c r="B23" s="38"/>
      <c r="C23" s="38"/>
      <c r="D23" s="38"/>
    </row>
    <row r="24" ht="16.5" customHeight="1">
      <c r="A24" s="40" t="s">
        <v>89</v>
      </c>
      <c r="B24" s="38"/>
      <c r="C24" s="38"/>
      <c r="D24" s="38"/>
    </row>
    <row r="25" ht="16.5" customHeight="1">
      <c r="A25" s="40" t="s">
        <v>91</v>
      </c>
      <c r="B25" s="38"/>
      <c r="C25" s="38"/>
      <c r="D25" s="38"/>
    </row>
    <row r="26" ht="16.5" customHeight="1">
      <c r="A26" s="40" t="s">
        <v>93</v>
      </c>
      <c r="B26" s="38"/>
      <c r="C26" s="38"/>
      <c r="D26" s="38"/>
    </row>
    <row r="27" ht="17.25" customHeight="1">
      <c r="A27" s="40" t="s">
        <v>95</v>
      </c>
      <c r="B27" s="38"/>
      <c r="C27" s="38"/>
      <c r="D27" s="38"/>
    </row>
    <row r="28" ht="17.25" customHeight="1">
      <c r="A28" s="40" t="s">
        <v>98</v>
      </c>
      <c r="B28" s="38"/>
      <c r="C28" s="38"/>
      <c r="D28" s="38"/>
    </row>
    <row r="29" ht="17.25" customHeight="1">
      <c r="A29" s="40" t="s">
        <v>100</v>
      </c>
      <c r="B29" s="38"/>
      <c r="C29" s="38"/>
      <c r="D29" s="38"/>
    </row>
    <row r="30" ht="17.25" customHeight="1">
      <c r="A30" s="40" t="s">
        <v>102</v>
      </c>
      <c r="B30" s="38"/>
      <c r="C30" s="38"/>
      <c r="D30" s="38"/>
    </row>
    <row r="31" ht="17.25" customHeight="1">
      <c r="A31" s="40" t="s">
        <v>104</v>
      </c>
      <c r="B31" s="38"/>
      <c r="C31" s="38"/>
      <c r="D31" s="38"/>
    </row>
    <row r="32" ht="15.75" customHeight="1">
      <c r="A32" s="40" t="s">
        <v>106</v>
      </c>
      <c r="B32" s="38"/>
      <c r="C32" s="38"/>
      <c r="D32" s="38"/>
    </row>
    <row r="33" ht="17.25" customHeight="1">
      <c r="A33" s="40" t="s">
        <v>111</v>
      </c>
      <c r="B33" s="38"/>
      <c r="C33" s="38"/>
      <c r="D33" s="38"/>
    </row>
    <row r="34" ht="17.25" customHeight="1">
      <c r="A34" s="40" t="s">
        <v>113</v>
      </c>
      <c r="B34" s="38"/>
      <c r="C34" s="38"/>
      <c r="D34" s="38"/>
    </row>
    <row r="35" ht="17.25" customHeight="1">
      <c r="A35" s="40" t="s">
        <v>115</v>
      </c>
      <c r="B35" s="38"/>
      <c r="C35" s="38"/>
      <c r="D35" s="38"/>
    </row>
    <row r="36" ht="17.25" customHeight="1">
      <c r="A36" s="40" t="s">
        <v>117</v>
      </c>
      <c r="B36" s="38"/>
      <c r="C36" s="38"/>
      <c r="D36" s="38"/>
    </row>
    <row r="37" ht="26.25" customHeight="1">
      <c r="A37" s="40" t="s">
        <v>119</v>
      </c>
      <c r="B37" s="38"/>
      <c r="C37" s="38"/>
      <c r="D37" s="38"/>
    </row>
    <row r="38" ht="26.25" customHeight="1">
      <c r="A38" s="40" t="s">
        <v>122</v>
      </c>
      <c r="B38" s="38"/>
      <c r="C38" s="38"/>
      <c r="D38" s="38"/>
    </row>
    <row r="39" ht="45.0" customHeight="1">
      <c r="A39" s="40" t="s">
        <v>124</v>
      </c>
      <c r="B39" s="38"/>
      <c r="C39" s="38"/>
      <c r="D39" s="38"/>
    </row>
    <row r="40" ht="24.75" customHeight="1">
      <c r="A40" s="40" t="s">
        <v>126</v>
      </c>
      <c r="B40" s="38"/>
      <c r="C40" s="38"/>
      <c r="D40" s="38"/>
    </row>
    <row r="41" ht="26.25" customHeight="1">
      <c r="A41" s="40" t="s">
        <v>128</v>
      </c>
      <c r="B41" s="38"/>
      <c r="C41" s="38"/>
      <c r="D41" s="38"/>
    </row>
    <row r="42" ht="15.0" customHeight="1">
      <c r="A42" s="40" t="s">
        <v>130</v>
      </c>
      <c r="B42" s="38"/>
      <c r="C42" s="38"/>
      <c r="D42" s="38"/>
    </row>
    <row r="43" ht="27.75" customHeight="1">
      <c r="A43" s="40" t="s">
        <v>133</v>
      </c>
      <c r="B43" s="38"/>
      <c r="C43" s="38"/>
      <c r="D43" s="38"/>
    </row>
    <row r="44" ht="15.0" customHeight="1">
      <c r="A44" s="40" t="s">
        <v>135</v>
      </c>
      <c r="B44" s="38"/>
      <c r="C44" s="38"/>
      <c r="D44" s="38"/>
    </row>
    <row r="45" ht="15.75" customHeight="1">
      <c r="A45" s="40" t="s">
        <v>137</v>
      </c>
      <c r="B45" s="38"/>
      <c r="C45" s="38"/>
      <c r="D45" s="38"/>
    </row>
    <row r="46" ht="17.25" customHeight="1">
      <c r="A46" s="40" t="s">
        <v>139</v>
      </c>
      <c r="B46" s="38"/>
      <c r="C46" s="38"/>
      <c r="D46" s="38"/>
    </row>
    <row r="47" ht="36.0" customHeight="1">
      <c r="A47" s="40" t="s">
        <v>141</v>
      </c>
      <c r="B47" s="38"/>
      <c r="C47" s="38"/>
      <c r="D47" s="38"/>
    </row>
    <row r="48" ht="54.0" customHeight="1">
      <c r="A48" s="40" t="s">
        <v>144</v>
      </c>
      <c r="B48" s="38"/>
      <c r="C48" s="38"/>
      <c r="D48" s="38"/>
    </row>
    <row r="49" ht="32.25" customHeight="1">
      <c r="A49" s="40" t="s">
        <v>146</v>
      </c>
      <c r="B49" s="38"/>
      <c r="C49" s="38"/>
      <c r="D49" s="38"/>
    </row>
    <row r="50" ht="35.25" customHeight="1">
      <c r="A50" s="40" t="s">
        <v>148</v>
      </c>
      <c r="B50" s="38"/>
      <c r="C50" s="38"/>
      <c r="D50" s="38"/>
    </row>
    <row r="51" ht="46.5" customHeight="1">
      <c r="A51" s="40" t="s">
        <v>150</v>
      </c>
      <c r="B51" s="38"/>
      <c r="C51" s="38"/>
      <c r="D51" s="38"/>
    </row>
    <row r="52" ht="36.0" customHeight="1">
      <c r="A52" s="40" t="s">
        <v>152</v>
      </c>
      <c r="B52" s="38"/>
      <c r="C52" s="38"/>
      <c r="D52" s="38"/>
    </row>
    <row r="53" ht="36.0" customHeight="1">
      <c r="A53" s="40" t="s">
        <v>155</v>
      </c>
      <c r="B53" s="38"/>
      <c r="C53" s="38"/>
      <c r="D53" s="38"/>
    </row>
    <row r="54" ht="33.0" customHeight="1">
      <c r="A54" s="40" t="s">
        <v>156</v>
      </c>
      <c r="B54" s="38"/>
      <c r="C54" s="38"/>
      <c r="D54" s="38"/>
    </row>
    <row r="55" ht="35.25" customHeight="1">
      <c r="A55" s="40" t="s">
        <v>157</v>
      </c>
      <c r="B55" s="38"/>
      <c r="C55" s="38"/>
      <c r="D55" s="38"/>
    </row>
    <row r="56" ht="54.0" customHeight="1">
      <c r="A56" s="40" t="s">
        <v>159</v>
      </c>
      <c r="B56" s="38"/>
      <c r="C56" s="38"/>
      <c r="D56" s="38"/>
    </row>
    <row r="57" ht="33.75" customHeight="1">
      <c r="A57" s="40" t="s">
        <v>161</v>
      </c>
      <c r="B57" s="38"/>
      <c r="C57" s="38"/>
      <c r="D57" s="38"/>
    </row>
    <row r="58" ht="26.25" customHeight="1">
      <c r="A58" s="40" t="s">
        <v>164</v>
      </c>
      <c r="B58" s="38"/>
      <c r="C58" s="38"/>
      <c r="D58" s="38"/>
    </row>
    <row r="59" ht="26.25" customHeight="1">
      <c r="A59" s="40" t="s">
        <v>166</v>
      </c>
      <c r="B59" s="38"/>
      <c r="C59" s="38"/>
      <c r="D59" s="38"/>
    </row>
    <row r="60" ht="26.25" customHeight="1">
      <c r="A60" s="40" t="s">
        <v>168</v>
      </c>
      <c r="B60" s="38"/>
      <c r="C60" s="38"/>
      <c r="D60" s="38"/>
    </row>
    <row r="61" ht="26.25" customHeight="1">
      <c r="A61" s="40" t="s">
        <v>170</v>
      </c>
      <c r="B61" s="38"/>
      <c r="C61" s="38"/>
      <c r="D61" s="38"/>
    </row>
    <row r="62" ht="22.5" customHeight="1">
      <c r="A62" s="40" t="s">
        <v>172</v>
      </c>
      <c r="B62" s="38"/>
      <c r="C62" s="38"/>
      <c r="D62" s="38"/>
    </row>
    <row r="63" ht="21.75" customHeight="1">
      <c r="A63" s="40" t="s">
        <v>177</v>
      </c>
      <c r="B63" s="38"/>
      <c r="C63" s="38"/>
      <c r="D63" s="38"/>
    </row>
    <row r="64" ht="22.5" customHeight="1">
      <c r="A64" s="40" t="s">
        <v>179</v>
      </c>
      <c r="B64" s="38"/>
      <c r="C64" s="38"/>
      <c r="D64" s="38"/>
    </row>
    <row r="65" ht="21.75" customHeight="1">
      <c r="A65" s="40" t="s">
        <v>181</v>
      </c>
      <c r="B65" s="38"/>
      <c r="C65" s="38"/>
      <c r="D65" s="38"/>
    </row>
    <row r="66" ht="26.25" customHeight="1">
      <c r="A66" s="40" t="s">
        <v>182</v>
      </c>
      <c r="B66" s="38"/>
      <c r="C66" s="38"/>
      <c r="D66" s="38"/>
    </row>
    <row r="67" ht="33.75" customHeight="1">
      <c r="A67" s="40" t="s">
        <v>183</v>
      </c>
      <c r="B67" s="38"/>
      <c r="C67" s="38"/>
      <c r="D67" s="38"/>
    </row>
    <row r="68" ht="34.5" customHeight="1">
      <c r="A68" s="40" t="s">
        <v>186</v>
      </c>
      <c r="B68" s="38"/>
      <c r="C68" s="38"/>
      <c r="D68" s="38"/>
    </row>
    <row r="69" ht="35.25" customHeight="1">
      <c r="A69" s="40" t="s">
        <v>187</v>
      </c>
      <c r="B69" s="38"/>
      <c r="C69" s="38"/>
      <c r="D69" s="38"/>
    </row>
    <row r="70" ht="44.25" customHeight="1">
      <c r="A70" s="40" t="s">
        <v>189</v>
      </c>
      <c r="B70" s="38"/>
      <c r="C70" s="38"/>
      <c r="D70" s="38"/>
    </row>
    <row r="71" ht="35.25" customHeight="1">
      <c r="A71" s="40" t="s">
        <v>190</v>
      </c>
      <c r="B71" s="38"/>
      <c r="C71" s="38"/>
      <c r="D71" s="38"/>
    </row>
    <row r="72" ht="16.5" customHeight="1">
      <c r="A72" s="40" t="s">
        <v>191</v>
      </c>
      <c r="B72" s="38"/>
      <c r="C72" s="38"/>
      <c r="D72" s="38"/>
    </row>
    <row r="73" ht="16.5" customHeight="1">
      <c r="A73" s="40" t="s">
        <v>194</v>
      </c>
      <c r="B73" s="38"/>
      <c r="C73" s="38"/>
      <c r="D73" s="38"/>
    </row>
    <row r="74" ht="16.5" customHeight="1">
      <c r="A74" s="40" t="s">
        <v>196</v>
      </c>
      <c r="B74" s="38"/>
      <c r="C74" s="38"/>
      <c r="D74" s="38"/>
    </row>
    <row r="75" ht="16.5" customHeight="1">
      <c r="A75" s="40" t="s">
        <v>198</v>
      </c>
      <c r="B75" s="38"/>
      <c r="C75" s="38"/>
      <c r="D75" s="38"/>
    </row>
    <row r="76" ht="35.25" customHeight="1">
      <c r="A76" s="40" t="s">
        <v>200</v>
      </c>
      <c r="B76" s="38"/>
      <c r="C76" s="38"/>
      <c r="D76" s="38"/>
    </row>
    <row r="77" ht="42.75" customHeight="1">
      <c r="A77" s="40" t="s">
        <v>203</v>
      </c>
      <c r="B77" s="38"/>
      <c r="C77" s="38"/>
      <c r="D77" s="38"/>
    </row>
    <row r="78" ht="42.75" customHeight="1">
      <c r="A78" s="40" t="s">
        <v>205</v>
      </c>
      <c r="B78" s="38"/>
      <c r="C78" s="38"/>
      <c r="D78" s="38"/>
    </row>
    <row r="79" ht="42.75" customHeight="1">
      <c r="A79" s="40" t="s">
        <v>206</v>
      </c>
      <c r="B79" s="38"/>
      <c r="C79" s="38"/>
      <c r="D79" s="38"/>
    </row>
    <row r="80" ht="26.25" customHeight="1">
      <c r="A80" s="40" t="s">
        <v>207</v>
      </c>
      <c r="B80" s="38"/>
      <c r="C80" s="38"/>
      <c r="D80" s="38"/>
    </row>
    <row r="81" ht="26.25" customHeight="1">
      <c r="A81" s="40" t="s">
        <v>210</v>
      </c>
      <c r="B81" s="38"/>
      <c r="C81" s="38"/>
      <c r="D81" s="38"/>
    </row>
    <row r="82" ht="33.75" customHeight="1">
      <c r="A82" s="40" t="s">
        <v>212</v>
      </c>
      <c r="B82" s="38"/>
      <c r="C82" s="38"/>
      <c r="D82" s="38"/>
    </row>
    <row r="83" ht="35.25" customHeight="1">
      <c r="A83" s="40" t="s">
        <v>213</v>
      </c>
      <c r="B83" s="38"/>
      <c r="C83" s="38"/>
      <c r="D83" s="38"/>
    </row>
    <row r="84" ht="33.0" customHeight="1">
      <c r="A84" s="40" t="s">
        <v>215</v>
      </c>
      <c r="B84" s="38"/>
      <c r="C84" s="38"/>
      <c r="D84" s="38"/>
    </row>
    <row r="85" ht="35.25" customHeight="1">
      <c r="A85" s="40" t="s">
        <v>220</v>
      </c>
      <c r="B85" s="38"/>
      <c r="C85" s="38"/>
      <c r="D85" s="38"/>
    </row>
    <row r="86" ht="54.0" customHeight="1">
      <c r="A86" s="40" t="s">
        <v>222</v>
      </c>
      <c r="B86" s="38"/>
      <c r="C86" s="38"/>
      <c r="D86" s="38"/>
    </row>
    <row r="87" ht="27.75" customHeight="1">
      <c r="A87" s="40" t="s">
        <v>224</v>
      </c>
      <c r="B87" s="38"/>
      <c r="C87" s="38"/>
      <c r="D87" s="38"/>
    </row>
    <row r="88" ht="27.75" customHeight="1">
      <c r="A88" s="40" t="s">
        <v>227</v>
      </c>
      <c r="B88" s="38"/>
      <c r="C88" s="38"/>
      <c r="D88" s="38"/>
    </row>
    <row r="89" ht="27.75" customHeight="1">
      <c r="A89" s="40" t="s">
        <v>229</v>
      </c>
      <c r="B89" s="38"/>
      <c r="C89" s="38"/>
      <c r="D89" s="38"/>
    </row>
    <row r="90" ht="27.75" customHeight="1">
      <c r="A90" s="40" t="s">
        <v>231</v>
      </c>
      <c r="B90" s="38"/>
      <c r="C90" s="38"/>
      <c r="D90" s="38"/>
    </row>
    <row r="91" ht="27.75" customHeight="1">
      <c r="A91" s="40" t="s">
        <v>234</v>
      </c>
      <c r="B91" s="38"/>
      <c r="C91" s="38"/>
      <c r="D91" s="38"/>
    </row>
    <row r="92" ht="27.75" customHeight="1">
      <c r="A92" s="40" t="s">
        <v>236</v>
      </c>
      <c r="B92" s="38"/>
      <c r="C92" s="38"/>
      <c r="D92" s="38"/>
    </row>
    <row r="93" ht="17.25" customHeight="1">
      <c r="A93" s="40" t="s">
        <v>238</v>
      </c>
      <c r="B93" s="38"/>
      <c r="C93" s="38"/>
      <c r="D93" s="38"/>
    </row>
    <row r="94" ht="15.75" customHeight="1">
      <c r="A94" s="40" t="s">
        <v>242</v>
      </c>
      <c r="B94" s="38"/>
      <c r="C94" s="38"/>
      <c r="D94" s="38"/>
    </row>
    <row r="95" ht="17.25" customHeight="1">
      <c r="A95" s="40" t="s">
        <v>244</v>
      </c>
      <c r="B95" s="38"/>
      <c r="C95" s="38"/>
      <c r="D95" s="38"/>
    </row>
    <row r="96" ht="15.0" customHeight="1">
      <c r="A96" s="40" t="s">
        <v>246</v>
      </c>
      <c r="B96" s="38"/>
      <c r="C96" s="38"/>
      <c r="D96" s="38"/>
    </row>
    <row r="97" ht="15.0" customHeight="1">
      <c r="A97" s="40" t="s">
        <v>249</v>
      </c>
      <c r="B97" s="38"/>
      <c r="C97" s="38"/>
      <c r="D97" s="38"/>
    </row>
    <row r="98" ht="15.0" customHeight="1">
      <c r="A98" s="40" t="s">
        <v>251</v>
      </c>
      <c r="B98" s="38"/>
      <c r="C98" s="38"/>
      <c r="D98" s="38"/>
    </row>
    <row r="99" ht="16.5" customHeight="1">
      <c r="A99" s="40" t="s">
        <v>253</v>
      </c>
      <c r="B99" s="38"/>
      <c r="C99" s="38"/>
      <c r="D99" s="38"/>
    </row>
    <row r="100" ht="17.25" customHeight="1">
      <c r="A100" s="40" t="s">
        <v>256</v>
      </c>
      <c r="B100" s="38"/>
      <c r="C100" s="38"/>
      <c r="D100" s="38"/>
    </row>
    <row r="101" ht="17.25" customHeight="1">
      <c r="A101" s="40" t="s">
        <v>258</v>
      </c>
      <c r="B101" s="38"/>
      <c r="C101" s="38"/>
      <c r="D101" s="38"/>
    </row>
    <row r="102" ht="17.25" customHeight="1">
      <c r="A102" s="40" t="s">
        <v>260</v>
      </c>
      <c r="B102" s="38"/>
      <c r="C102" s="38"/>
      <c r="D102" s="38"/>
    </row>
    <row r="103" ht="17.25" customHeight="1">
      <c r="A103" s="40" t="s">
        <v>261</v>
      </c>
      <c r="B103" s="38"/>
      <c r="C103" s="38"/>
      <c r="D103" s="38"/>
    </row>
    <row r="104" ht="96.0" customHeight="1">
      <c r="A104" s="40" t="s">
        <v>494</v>
      </c>
      <c r="B104" s="38"/>
      <c r="C104" s="38"/>
      <c r="D104" s="38"/>
    </row>
    <row r="105" ht="18.0" customHeight="1">
      <c r="A105" s="40" t="s">
        <v>496</v>
      </c>
      <c r="B105" s="38"/>
      <c r="C105" s="38"/>
      <c r="D105" s="38"/>
    </row>
    <row r="106" ht="15.75" customHeight="1">
      <c r="A106" s="40" t="s">
        <v>498</v>
      </c>
      <c r="B106" s="38"/>
      <c r="C106" s="38"/>
      <c r="D106" s="38"/>
    </row>
    <row r="107" ht="16.5" customHeight="1">
      <c r="A107" s="40" t="s">
        <v>500</v>
      </c>
      <c r="B107" s="38"/>
      <c r="C107" s="38"/>
      <c r="D107" s="38"/>
    </row>
    <row r="108" ht="17.25" customHeight="1">
      <c r="A108" s="40" t="s">
        <v>502</v>
      </c>
      <c r="B108" s="38"/>
      <c r="C108" s="38"/>
      <c r="D108" s="38"/>
    </row>
    <row r="109" ht="25.5" customHeight="1">
      <c r="A109" s="40" t="s">
        <v>275</v>
      </c>
      <c r="B109" s="38"/>
      <c r="C109" s="38"/>
      <c r="D109" s="38"/>
    </row>
    <row r="110" ht="112.5" customHeight="1">
      <c r="A110" s="40" t="s">
        <v>733</v>
      </c>
      <c r="B110" s="38"/>
      <c r="C110" s="38"/>
      <c r="D110" s="38"/>
    </row>
    <row r="111" ht="106.5" customHeight="1">
      <c r="A111" s="40" t="s">
        <v>279</v>
      </c>
      <c r="B111" s="38"/>
      <c r="C111" s="38"/>
      <c r="D111" s="38"/>
    </row>
    <row r="112" ht="16.5" customHeight="1">
      <c r="A112" s="74" t="s">
        <v>281</v>
      </c>
      <c r="B112" s="38"/>
      <c r="C112" s="38"/>
      <c r="D112" s="38"/>
    </row>
    <row r="113" ht="27.75" customHeight="1">
      <c r="A113" s="40" t="s">
        <v>284</v>
      </c>
      <c r="B113" s="38"/>
      <c r="C113" s="38"/>
      <c r="D113" s="38"/>
    </row>
    <row r="114" ht="17.25" customHeight="1">
      <c r="A114" s="40" t="s">
        <v>286</v>
      </c>
      <c r="B114" s="38"/>
      <c r="C114" s="38"/>
      <c r="D114" s="38"/>
    </row>
    <row r="115" ht="24.75" customHeight="1">
      <c r="A115" s="40" t="s">
        <v>288</v>
      </c>
      <c r="B115" s="38"/>
      <c r="C115" s="38"/>
      <c r="D115" s="38"/>
    </row>
    <row r="116" ht="17.25" customHeight="1">
      <c r="A116" s="40" t="s">
        <v>290</v>
      </c>
      <c r="B116" s="38"/>
      <c r="C116" s="38"/>
      <c r="D116" s="38"/>
    </row>
    <row r="117" ht="23.25" customHeight="1">
      <c r="A117" s="40" t="s">
        <v>292</v>
      </c>
      <c r="B117" s="38"/>
      <c r="C117" s="38"/>
      <c r="D117" s="38"/>
    </row>
    <row r="118" ht="15.75" customHeight="1">
      <c r="A118" s="40" t="s">
        <v>294</v>
      </c>
      <c r="B118" s="38"/>
      <c r="C118" s="38"/>
      <c r="D118" s="38"/>
    </row>
    <row r="119" ht="25.5" customHeight="1">
      <c r="A119" s="40" t="s">
        <v>297</v>
      </c>
      <c r="B119" s="38"/>
      <c r="C119" s="38"/>
      <c r="D119" s="38"/>
    </row>
    <row r="120" ht="24.75" customHeight="1">
      <c r="A120" s="40" t="s">
        <v>302</v>
      </c>
      <c r="B120" s="38"/>
      <c r="C120" s="38"/>
      <c r="D120" s="38"/>
    </row>
    <row r="121" ht="34.5" customHeight="1">
      <c r="A121" s="40" t="s">
        <v>303</v>
      </c>
      <c r="B121" s="38"/>
      <c r="C121" s="38"/>
      <c r="D121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3.88"/>
    <col customWidth="1" min="3" max="5" width="11.0"/>
    <col customWidth="1" min="6" max="8" width="55.75"/>
    <col customWidth="1" min="11" max="11" width="12.88"/>
    <col customWidth="1" min="12" max="14" width="11.0"/>
    <col customWidth="1" min="15" max="15" width="55.75"/>
  </cols>
  <sheetData>
    <row r="1">
      <c r="A1" s="24"/>
      <c r="B1" s="75"/>
      <c r="C1" s="24"/>
      <c r="D1" s="24"/>
      <c r="E1" s="24"/>
      <c r="F1" s="24"/>
      <c r="G1" s="24"/>
      <c r="H1" s="24"/>
      <c r="I1" s="28"/>
      <c r="J1" s="28"/>
      <c r="K1" s="24"/>
      <c r="L1" s="24"/>
      <c r="M1" s="24"/>
      <c r="N1" s="24"/>
      <c r="O1" s="24"/>
    </row>
    <row r="2">
      <c r="A2" s="24"/>
      <c r="B2" s="75"/>
      <c r="C2" s="24"/>
      <c r="D2" s="24"/>
      <c r="E2" s="24"/>
      <c r="F2" s="24"/>
      <c r="H2" s="24"/>
      <c r="I2" s="28"/>
      <c r="J2" s="28"/>
      <c r="K2" s="24"/>
      <c r="L2" s="24"/>
      <c r="M2" s="24"/>
      <c r="N2" s="24"/>
      <c r="O2" s="24"/>
    </row>
    <row r="3">
      <c r="A3" s="24"/>
      <c r="B3" s="76" t="s">
        <v>734</v>
      </c>
      <c r="C3" s="77" t="s">
        <v>15</v>
      </c>
      <c r="D3" s="77" t="s">
        <v>16</v>
      </c>
      <c r="E3" s="24"/>
      <c r="F3" s="24"/>
      <c r="G3" s="24"/>
      <c r="H3" s="24"/>
      <c r="I3" s="28"/>
      <c r="J3" s="78" t="s">
        <v>15</v>
      </c>
      <c r="K3" s="78" t="s">
        <v>5</v>
      </c>
      <c r="L3" s="78" t="s">
        <v>7</v>
      </c>
      <c r="M3" s="78" t="s">
        <v>9</v>
      </c>
      <c r="N3" s="78" t="s">
        <v>735</v>
      </c>
      <c r="O3" s="24"/>
    </row>
    <row r="4">
      <c r="A4" s="24"/>
      <c r="B4" s="79" t="s">
        <v>736</v>
      </c>
      <c r="C4" s="80">
        <v>0.35833333333333334</v>
      </c>
      <c r="D4" s="80">
        <v>0.4</v>
      </c>
      <c r="E4" s="24"/>
      <c r="F4" s="24"/>
      <c r="G4" s="24"/>
      <c r="H4" s="24"/>
      <c r="I4" s="28"/>
      <c r="J4" s="81" t="s">
        <v>0</v>
      </c>
      <c r="K4" s="80">
        <v>1.0</v>
      </c>
      <c r="L4" s="80">
        <v>0.6</v>
      </c>
      <c r="M4" s="80">
        <v>0.17391304347826086</v>
      </c>
      <c r="N4" s="80">
        <v>0.54</v>
      </c>
      <c r="O4" s="24"/>
    </row>
    <row r="5">
      <c r="A5" s="24"/>
      <c r="B5" s="79" t="s">
        <v>737</v>
      </c>
      <c r="C5" s="80">
        <v>0.4166666666666667</v>
      </c>
      <c r="D5" s="80">
        <v>0.45</v>
      </c>
      <c r="E5" s="24"/>
      <c r="F5" s="24"/>
      <c r="G5" s="24"/>
      <c r="H5" s="24"/>
      <c r="I5" s="28"/>
      <c r="J5" s="81" t="s">
        <v>1</v>
      </c>
      <c r="K5" s="24"/>
      <c r="L5" s="80">
        <v>0.4444444444444444</v>
      </c>
      <c r="M5" s="80">
        <v>0.35714285714285715</v>
      </c>
      <c r="N5" s="80">
        <v>0.3783783783783784</v>
      </c>
      <c r="O5" s="24"/>
    </row>
    <row r="6">
      <c r="A6" s="24"/>
      <c r="B6" s="79" t="s">
        <v>738</v>
      </c>
      <c r="C6" s="80">
        <v>0.425</v>
      </c>
      <c r="D6" s="80">
        <v>0.475</v>
      </c>
      <c r="E6" s="24"/>
      <c r="F6" s="24"/>
      <c r="G6" s="24"/>
      <c r="H6" s="24"/>
      <c r="I6" s="28"/>
      <c r="J6" s="81" t="s">
        <v>2</v>
      </c>
      <c r="K6" s="80">
        <v>1.0</v>
      </c>
      <c r="L6" s="24"/>
      <c r="M6" s="80">
        <v>0.23333333333333334</v>
      </c>
      <c r="N6" s="80">
        <v>0.30303030303030304</v>
      </c>
      <c r="O6" s="24"/>
    </row>
    <row r="7">
      <c r="A7" s="24"/>
      <c r="B7" s="82"/>
      <c r="C7" s="26"/>
      <c r="D7" s="26"/>
      <c r="E7" s="28"/>
      <c r="F7" s="24"/>
      <c r="G7" s="24"/>
      <c r="H7" s="24"/>
      <c r="I7" s="28"/>
      <c r="J7" s="28"/>
      <c r="K7" s="24"/>
      <c r="L7" s="28"/>
      <c r="M7" s="28"/>
      <c r="N7" s="28"/>
      <c r="O7" s="24"/>
    </row>
    <row r="8">
      <c r="A8" s="28"/>
      <c r="B8" s="75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>
      <c r="A9" s="28"/>
      <c r="B9" s="75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>
      <c r="A10" s="28"/>
      <c r="B10" s="75"/>
      <c r="C10" s="28"/>
      <c r="D10" s="28"/>
      <c r="E10" s="28"/>
      <c r="F10" s="28"/>
      <c r="G10" s="28"/>
      <c r="H10" s="28"/>
      <c r="I10" s="28"/>
      <c r="J10" s="78" t="s">
        <v>16</v>
      </c>
      <c r="K10" s="78" t="s">
        <v>5</v>
      </c>
      <c r="L10" s="78" t="s">
        <v>7</v>
      </c>
      <c r="M10" s="78" t="s">
        <v>9</v>
      </c>
      <c r="N10" s="78" t="s">
        <v>735</v>
      </c>
      <c r="O10" s="28"/>
    </row>
    <row r="11">
      <c r="A11" s="28"/>
      <c r="B11" s="75"/>
      <c r="C11" s="28"/>
      <c r="D11" s="28"/>
      <c r="E11" s="28"/>
      <c r="F11" s="28"/>
      <c r="G11" s="28"/>
      <c r="H11" s="28"/>
      <c r="I11" s="28"/>
      <c r="J11" s="81" t="s">
        <v>0</v>
      </c>
      <c r="K11" s="80">
        <v>1.0</v>
      </c>
      <c r="L11" s="80">
        <v>0.6</v>
      </c>
      <c r="M11" s="80">
        <v>0.13043478260869565</v>
      </c>
      <c r="N11" s="80">
        <v>0.56</v>
      </c>
      <c r="O11" s="28"/>
    </row>
    <row r="12">
      <c r="A12" s="28"/>
      <c r="B12" s="75"/>
      <c r="C12" s="28"/>
      <c r="D12" s="28"/>
      <c r="E12" s="28"/>
      <c r="F12" s="28"/>
      <c r="G12" s="28"/>
      <c r="H12" s="28"/>
      <c r="I12" s="28"/>
      <c r="J12" s="81" t="s">
        <v>1</v>
      </c>
      <c r="K12" s="24"/>
      <c r="L12" s="80">
        <v>0.7777777777777778</v>
      </c>
      <c r="M12" s="80">
        <v>0.32</v>
      </c>
      <c r="N12" s="80">
        <v>0.40540540540540543</v>
      </c>
      <c r="O12" s="28"/>
    </row>
    <row r="13">
      <c r="A13" s="28"/>
      <c r="B13" s="75"/>
      <c r="C13" s="28"/>
      <c r="D13" s="28"/>
      <c r="E13" s="28"/>
      <c r="F13" s="28"/>
      <c r="G13" s="28"/>
      <c r="H13" s="28"/>
      <c r="I13" s="28"/>
      <c r="J13" s="81" t="s">
        <v>2</v>
      </c>
      <c r="K13" s="80">
        <v>1.0</v>
      </c>
      <c r="L13" s="24"/>
      <c r="M13" s="80">
        <v>0.36666666666666664</v>
      </c>
      <c r="N13" s="80">
        <v>0.42424242424242425</v>
      </c>
      <c r="O13" s="28"/>
    </row>
    <row r="14">
      <c r="A14" s="28"/>
      <c r="B14" s="7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>
      <c r="A15" s="28"/>
      <c r="B15" s="75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>
      <c r="A16" s="24"/>
      <c r="B16" s="76" t="s">
        <v>739</v>
      </c>
      <c r="C16" s="77" t="s">
        <v>15</v>
      </c>
      <c r="D16" s="77" t="s">
        <v>16</v>
      </c>
      <c r="E16" s="28"/>
      <c r="F16" s="24"/>
      <c r="G16" s="24"/>
      <c r="H16" s="24"/>
      <c r="I16" s="28"/>
      <c r="J16" s="28"/>
      <c r="K16" s="24"/>
      <c r="L16" s="28"/>
      <c r="M16" s="28"/>
      <c r="N16" s="28"/>
      <c r="O16" s="24"/>
    </row>
    <row r="17">
      <c r="A17" s="24"/>
      <c r="B17" s="79" t="s">
        <v>740</v>
      </c>
      <c r="C17" s="80">
        <v>1.0</v>
      </c>
      <c r="D17" s="80">
        <v>1.0</v>
      </c>
      <c r="E17" s="28"/>
      <c r="F17" s="24"/>
      <c r="G17" s="24"/>
      <c r="H17" s="24"/>
      <c r="I17" s="28"/>
      <c r="J17" s="28"/>
      <c r="K17" s="24"/>
      <c r="L17" s="28"/>
      <c r="M17" s="28"/>
      <c r="N17" s="28"/>
      <c r="O17" s="24"/>
    </row>
    <row r="18">
      <c r="A18" s="24"/>
      <c r="B18" s="79" t="s">
        <v>741</v>
      </c>
      <c r="C18" s="80">
        <v>0.6</v>
      </c>
      <c r="D18" s="80">
        <v>0.6</v>
      </c>
      <c r="E18" s="24"/>
      <c r="F18" s="24"/>
      <c r="G18" s="24"/>
      <c r="H18" s="24"/>
      <c r="I18" s="28"/>
      <c r="J18" s="28"/>
      <c r="K18" s="24"/>
      <c r="L18" s="24"/>
      <c r="M18" s="24"/>
      <c r="N18" s="24"/>
      <c r="O18" s="24"/>
    </row>
    <row r="19">
      <c r="A19" s="24"/>
      <c r="B19" s="79" t="s">
        <v>742</v>
      </c>
      <c r="C19" s="80">
        <v>0.17391304347826086</v>
      </c>
      <c r="D19" s="80">
        <v>0.13043478260869565</v>
      </c>
      <c r="E19" s="28"/>
      <c r="F19" s="24"/>
      <c r="G19" s="24"/>
      <c r="H19" s="24"/>
      <c r="I19" s="28"/>
      <c r="J19" s="28"/>
      <c r="K19" s="24"/>
      <c r="L19" s="28"/>
      <c r="M19" s="28"/>
      <c r="N19" s="28"/>
      <c r="O19" s="24"/>
    </row>
    <row r="20">
      <c r="A20" s="24"/>
      <c r="B20" s="79" t="s">
        <v>735</v>
      </c>
      <c r="C20" s="80">
        <v>0.54</v>
      </c>
      <c r="D20" s="80">
        <v>0.56</v>
      </c>
      <c r="E20" s="28"/>
      <c r="F20" s="24"/>
      <c r="G20" s="24"/>
      <c r="H20" s="24"/>
      <c r="I20" s="28"/>
      <c r="J20" s="28"/>
      <c r="K20" s="24"/>
      <c r="L20" s="28"/>
      <c r="M20" s="28"/>
      <c r="N20" s="28"/>
      <c r="O20" s="24"/>
    </row>
    <row r="21">
      <c r="A21" s="24"/>
      <c r="B21" s="75"/>
      <c r="C21" s="26"/>
      <c r="D21" s="26"/>
      <c r="E21" s="28"/>
      <c r="F21" s="24"/>
      <c r="G21" s="24"/>
      <c r="H21" s="24"/>
      <c r="I21" s="28"/>
      <c r="J21" s="28"/>
      <c r="K21" s="24"/>
      <c r="L21" s="28"/>
      <c r="M21" s="28"/>
      <c r="N21" s="28"/>
      <c r="O21" s="24"/>
    </row>
    <row r="22">
      <c r="A22" s="24"/>
      <c r="B22" s="76" t="s">
        <v>743</v>
      </c>
      <c r="C22" s="77" t="s">
        <v>15</v>
      </c>
      <c r="D22" s="77" t="s">
        <v>16</v>
      </c>
      <c r="E22" s="28"/>
      <c r="F22" s="24"/>
      <c r="G22" s="24"/>
      <c r="H22" s="24"/>
      <c r="I22" s="28"/>
      <c r="J22" s="28"/>
      <c r="K22" s="24"/>
      <c r="L22" s="28"/>
      <c r="M22" s="28"/>
      <c r="N22" s="28"/>
      <c r="O22" s="24"/>
    </row>
    <row r="23">
      <c r="A23" s="24"/>
      <c r="B23" s="79" t="s">
        <v>744</v>
      </c>
      <c r="C23" s="80">
        <v>0.4444444444444444</v>
      </c>
      <c r="D23" s="80">
        <v>0.7777777777777778</v>
      </c>
      <c r="E23" s="28"/>
      <c r="F23" s="24"/>
      <c r="G23" s="24"/>
      <c r="H23" s="24"/>
      <c r="I23" s="28"/>
      <c r="J23" s="28"/>
      <c r="K23" s="24"/>
      <c r="L23" s="28"/>
      <c r="M23" s="28"/>
      <c r="N23" s="28"/>
      <c r="O23" s="24"/>
    </row>
    <row r="24">
      <c r="A24" s="24"/>
      <c r="B24" s="79" t="s">
        <v>745</v>
      </c>
      <c r="C24" s="80">
        <v>0.35714285714285715</v>
      </c>
      <c r="D24" s="80">
        <v>0.32</v>
      </c>
      <c r="E24" s="28"/>
      <c r="F24" s="24"/>
      <c r="G24" s="24"/>
      <c r="H24" s="24"/>
      <c r="I24" s="28"/>
      <c r="J24" s="28"/>
      <c r="K24" s="24"/>
      <c r="L24" s="28"/>
      <c r="M24" s="28"/>
      <c r="N24" s="28"/>
      <c r="O24" s="24"/>
    </row>
    <row r="25">
      <c r="A25" s="24"/>
      <c r="B25" s="79" t="s">
        <v>735</v>
      </c>
      <c r="C25" s="80">
        <v>0.3783783783783784</v>
      </c>
      <c r="D25" s="80">
        <v>0.40540540540540543</v>
      </c>
      <c r="E25" s="28"/>
      <c r="F25" s="24"/>
      <c r="G25" s="24"/>
      <c r="H25" s="24"/>
      <c r="I25" s="28"/>
      <c r="J25" s="28"/>
      <c r="K25" s="24"/>
      <c r="L25" s="28"/>
      <c r="M25" s="28"/>
      <c r="N25" s="28"/>
      <c r="O25" s="24"/>
    </row>
    <row r="26">
      <c r="A26" s="24"/>
      <c r="B26" s="75"/>
      <c r="C26" s="28"/>
      <c r="D26" s="28"/>
      <c r="E26" s="28"/>
      <c r="F26" s="24"/>
      <c r="G26" s="24"/>
      <c r="H26" s="24"/>
      <c r="I26" s="28"/>
      <c r="J26" s="28"/>
      <c r="K26" s="24"/>
      <c r="L26" s="28"/>
      <c r="M26" s="28"/>
      <c r="N26" s="28"/>
      <c r="O26" s="24"/>
    </row>
    <row r="27">
      <c r="A27" s="24"/>
      <c r="B27" s="76" t="s">
        <v>746</v>
      </c>
      <c r="C27" s="77" t="s">
        <v>15</v>
      </c>
      <c r="D27" s="77" t="s">
        <v>16</v>
      </c>
      <c r="E27" s="28"/>
      <c r="F27" s="24"/>
      <c r="G27" s="24"/>
      <c r="H27" s="24"/>
      <c r="I27" s="28"/>
      <c r="J27" s="28"/>
      <c r="K27" s="24"/>
      <c r="L27" s="28"/>
      <c r="M27" s="28"/>
      <c r="N27" s="28"/>
      <c r="O27" s="24"/>
    </row>
    <row r="28">
      <c r="A28" s="24"/>
      <c r="B28" s="79" t="s">
        <v>747</v>
      </c>
      <c r="C28" s="80">
        <v>1.0</v>
      </c>
      <c r="D28" s="80">
        <v>1.0</v>
      </c>
      <c r="E28" s="28"/>
      <c r="F28" s="24"/>
      <c r="G28" s="24"/>
      <c r="H28" s="24"/>
      <c r="I28" s="28"/>
      <c r="J28" s="28"/>
      <c r="K28" s="24"/>
      <c r="L28" s="28"/>
      <c r="M28" s="28"/>
      <c r="N28" s="28"/>
      <c r="O28" s="24"/>
    </row>
    <row r="29">
      <c r="A29" s="24"/>
      <c r="B29" s="79" t="s">
        <v>748</v>
      </c>
      <c r="C29" s="80">
        <v>0.23333333333333334</v>
      </c>
      <c r="D29" s="80">
        <v>0.36666666666666664</v>
      </c>
      <c r="E29" s="28"/>
      <c r="F29" s="24"/>
      <c r="G29" s="24"/>
      <c r="H29" s="24"/>
      <c r="I29" s="28"/>
      <c r="J29" s="28"/>
      <c r="K29" s="24"/>
      <c r="L29" s="28"/>
      <c r="M29" s="28"/>
      <c r="N29" s="28"/>
      <c r="O29" s="24"/>
    </row>
    <row r="30">
      <c r="A30" s="28"/>
      <c r="B30" s="79" t="s">
        <v>735</v>
      </c>
      <c r="C30" s="80">
        <v>0.30303030303030304</v>
      </c>
      <c r="D30" s="80">
        <v>0.42424242424242425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>
      <c r="A31" s="28"/>
      <c r="B31" s="7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>
      <c r="A32" s="28"/>
      <c r="B32" s="7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>
      <c r="A33" s="28"/>
      <c r="B33" s="76" t="s">
        <v>749</v>
      </c>
      <c r="C33" s="77" t="s">
        <v>15</v>
      </c>
      <c r="D33" s="77" t="s">
        <v>16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>
      <c r="A34" s="28"/>
      <c r="B34" s="79" t="s">
        <v>742</v>
      </c>
      <c r="C34" s="80">
        <v>0.17391304347826086</v>
      </c>
      <c r="D34" s="80">
        <v>0.13043478260869565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>
      <c r="A35" s="28"/>
      <c r="B35" s="79" t="s">
        <v>745</v>
      </c>
      <c r="C35" s="80">
        <v>0.35714285714285715</v>
      </c>
      <c r="D35" s="80">
        <v>0.32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>
      <c r="A36" s="28"/>
      <c r="B36" s="79" t="s">
        <v>748</v>
      </c>
      <c r="C36" s="80">
        <v>0.23333333333333334</v>
      </c>
      <c r="D36" s="80">
        <v>0.36666666666666664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>
      <c r="A37" s="28"/>
      <c r="B37" s="79" t="s">
        <v>735</v>
      </c>
      <c r="C37" s="80">
        <v>0.2716049382716049</v>
      </c>
      <c r="D37" s="80">
        <v>0.2716049382716049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>
      <c r="A38" s="28"/>
      <c r="B38" s="75"/>
      <c r="C38" s="26"/>
      <c r="D38" s="26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>
      <c r="A39" s="28"/>
      <c r="B39" s="76" t="s">
        <v>750</v>
      </c>
      <c r="C39" s="77" t="s">
        <v>15</v>
      </c>
      <c r="D39" s="77" t="s">
        <v>16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>
      <c r="A40" s="28"/>
      <c r="B40" s="79" t="s">
        <v>741</v>
      </c>
      <c r="C40" s="80">
        <v>0.6</v>
      </c>
      <c r="D40" s="80">
        <v>0.6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>
      <c r="A41" s="28"/>
      <c r="B41" s="79" t="s">
        <v>744</v>
      </c>
      <c r="C41" s="80">
        <v>0.4444444444444444</v>
      </c>
      <c r="D41" s="80">
        <v>0.7777777777777778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>
      <c r="A42" s="28"/>
      <c r="B42" s="79" t="s">
        <v>735</v>
      </c>
      <c r="C42" s="80">
        <v>0.5789473684210527</v>
      </c>
      <c r="D42" s="80">
        <v>0.6842105263157895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>
      <c r="A43" s="28"/>
      <c r="B43" s="75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>
      <c r="A44" s="28"/>
      <c r="B44" s="76" t="s">
        <v>751</v>
      </c>
      <c r="C44" s="77" t="s">
        <v>15</v>
      </c>
      <c r="D44" s="77" t="s">
        <v>16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>
      <c r="A45" s="28"/>
      <c r="B45" s="79" t="s">
        <v>740</v>
      </c>
      <c r="C45" s="80">
        <v>1.0</v>
      </c>
      <c r="D45" s="80">
        <v>1.0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>
      <c r="A46" s="28"/>
      <c r="B46" s="79" t="s">
        <v>747</v>
      </c>
      <c r="C46" s="80">
        <v>1.0</v>
      </c>
      <c r="D46" s="80">
        <v>1.0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>
      <c r="A47" s="28"/>
      <c r="B47" s="79" t="s">
        <v>735</v>
      </c>
      <c r="C47" s="80">
        <v>1.0</v>
      </c>
      <c r="D47" s="80">
        <v>1.0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>
      <c r="A48" s="28"/>
      <c r="B48" s="7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>
      <c r="A49" s="28"/>
      <c r="B49" s="75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>
      <c r="A50" s="28"/>
      <c r="B50" s="75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>
      <c r="A51" s="28"/>
      <c r="B51" s="76" t="s">
        <v>752</v>
      </c>
      <c r="C51" s="77" t="s">
        <v>15</v>
      </c>
      <c r="D51" s="77" t="s">
        <v>16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>
      <c r="A52" s="28"/>
      <c r="B52" s="83" t="s">
        <v>6</v>
      </c>
      <c r="C52" s="84">
        <v>0.2</v>
      </c>
      <c r="D52" s="80">
        <v>0.0</v>
      </c>
      <c r="E52" s="85"/>
      <c r="F52" s="28"/>
      <c r="G52" s="28"/>
      <c r="H52" s="28"/>
      <c r="I52" s="28"/>
      <c r="J52" s="28"/>
      <c r="K52" s="28"/>
      <c r="L52" s="85"/>
      <c r="M52" s="85"/>
      <c r="N52" s="85"/>
      <c r="O52" s="28"/>
    </row>
    <row r="53">
      <c r="A53" s="28"/>
      <c r="B53" s="83" t="s">
        <v>8</v>
      </c>
      <c r="C53" s="84">
        <v>0.0</v>
      </c>
      <c r="D53" s="80">
        <v>0.0</v>
      </c>
      <c r="E53" s="85"/>
      <c r="F53" s="28"/>
      <c r="G53" s="28"/>
      <c r="H53" s="28"/>
      <c r="I53" s="28"/>
      <c r="J53" s="28"/>
      <c r="K53" s="28"/>
      <c r="L53" s="85"/>
      <c r="M53" s="85"/>
      <c r="N53" s="85"/>
      <c r="O53" s="28"/>
    </row>
    <row r="54">
      <c r="A54" s="28"/>
      <c r="B54" s="83" t="s">
        <v>10</v>
      </c>
      <c r="C54" s="84">
        <v>0.0</v>
      </c>
      <c r="D54" s="80">
        <v>0.4</v>
      </c>
      <c r="E54" s="85"/>
      <c r="F54" s="28"/>
      <c r="G54" s="28"/>
      <c r="H54" s="28"/>
      <c r="I54" s="28"/>
      <c r="J54" s="28"/>
      <c r="K54" s="28"/>
      <c r="L54" s="85"/>
      <c r="M54" s="85"/>
      <c r="N54" s="85"/>
      <c r="O54" s="28"/>
    </row>
    <row r="55">
      <c r="A55" s="28"/>
      <c r="B55" s="83" t="s">
        <v>11</v>
      </c>
      <c r="C55" s="84">
        <v>0.2</v>
      </c>
      <c r="D55" s="80">
        <v>0.2</v>
      </c>
      <c r="E55" s="85"/>
      <c r="F55" s="28"/>
      <c r="G55" s="28"/>
      <c r="H55" s="28"/>
      <c r="I55" s="28"/>
      <c r="J55" s="28"/>
      <c r="K55" s="28"/>
      <c r="L55" s="85"/>
      <c r="M55" s="85"/>
      <c r="N55" s="85"/>
      <c r="O55" s="28"/>
    </row>
    <row r="56">
      <c r="A56" s="28"/>
      <c r="B56" s="83" t="s">
        <v>12</v>
      </c>
      <c r="C56" s="84">
        <v>1.0</v>
      </c>
      <c r="D56" s="80">
        <v>1.0</v>
      </c>
      <c r="E56" s="85"/>
      <c r="F56" s="28"/>
      <c r="G56" s="28"/>
      <c r="H56" s="28"/>
      <c r="I56" s="28"/>
      <c r="J56" s="28"/>
      <c r="K56" s="28"/>
      <c r="L56" s="85"/>
      <c r="M56" s="85"/>
      <c r="N56" s="85"/>
      <c r="O56" s="28"/>
    </row>
    <row r="57">
      <c r="A57" s="28"/>
      <c r="B57" s="83" t="s">
        <v>13</v>
      </c>
      <c r="C57" s="84">
        <v>0.5</v>
      </c>
      <c r="D57" s="80">
        <v>0.6</v>
      </c>
      <c r="E57" s="85"/>
      <c r="F57" s="28"/>
      <c r="G57" s="28"/>
      <c r="H57" s="28"/>
      <c r="I57" s="28"/>
      <c r="J57" s="28"/>
      <c r="K57" s="28"/>
      <c r="L57" s="85"/>
      <c r="M57" s="85"/>
      <c r="N57" s="85"/>
      <c r="O57" s="28"/>
    </row>
    <row r="58">
      <c r="A58" s="28"/>
      <c r="B58" s="83" t="s">
        <v>17</v>
      </c>
      <c r="C58" s="84">
        <v>0.2</v>
      </c>
      <c r="D58" s="80">
        <v>0.5</v>
      </c>
      <c r="E58" s="85"/>
      <c r="F58" s="28"/>
      <c r="G58" s="28"/>
      <c r="H58" s="28"/>
      <c r="I58" s="28"/>
      <c r="J58" s="28"/>
      <c r="K58" s="28"/>
      <c r="L58" s="85"/>
      <c r="M58" s="85"/>
      <c r="N58" s="85"/>
      <c r="O58" s="28"/>
    </row>
    <row r="59">
      <c r="A59" s="28"/>
      <c r="B59" s="83" t="s">
        <v>18</v>
      </c>
      <c r="C59" s="84">
        <v>0.0</v>
      </c>
      <c r="D59" s="80">
        <v>0.0</v>
      </c>
      <c r="E59" s="85"/>
      <c r="F59" s="28"/>
      <c r="G59" s="28"/>
      <c r="H59" s="28"/>
      <c r="I59" s="28"/>
      <c r="J59" s="28"/>
      <c r="K59" s="28"/>
      <c r="L59" s="85"/>
      <c r="M59" s="85"/>
      <c r="N59" s="85"/>
      <c r="O59" s="28"/>
    </row>
    <row r="60">
      <c r="A60" s="28"/>
      <c r="B60" s="83" t="s">
        <v>19</v>
      </c>
      <c r="C60" s="84">
        <v>0.8</v>
      </c>
      <c r="D60" s="80">
        <v>0.8</v>
      </c>
      <c r="E60" s="85"/>
      <c r="F60" s="28"/>
      <c r="G60" s="28"/>
      <c r="H60" s="28"/>
      <c r="I60" s="28"/>
      <c r="J60" s="28"/>
      <c r="K60" s="28"/>
      <c r="L60" s="85"/>
      <c r="M60" s="85"/>
      <c r="O60" s="28"/>
    </row>
    <row r="61">
      <c r="A61" s="28"/>
      <c r="B61" s="83" t="s">
        <v>20</v>
      </c>
      <c r="C61" s="84">
        <v>0.08333333333333333</v>
      </c>
      <c r="D61" s="80">
        <v>0.0</v>
      </c>
      <c r="E61" s="85"/>
      <c r="F61" s="28"/>
      <c r="G61" s="28"/>
      <c r="H61" s="28"/>
      <c r="I61" s="28"/>
      <c r="J61" s="28"/>
      <c r="K61" s="28"/>
      <c r="L61" s="85"/>
      <c r="M61" s="85"/>
      <c r="N61" s="85"/>
      <c r="O61" s="28"/>
    </row>
    <row r="62">
      <c r="A62" s="28"/>
      <c r="B62" s="83" t="s">
        <v>22</v>
      </c>
      <c r="C62" s="84">
        <v>0.3333333333333333</v>
      </c>
      <c r="D62" s="80">
        <v>0.4666666666666667</v>
      </c>
      <c r="E62" s="85"/>
      <c r="F62" s="28"/>
      <c r="G62" s="28"/>
      <c r="H62" s="28"/>
      <c r="I62" s="28"/>
      <c r="J62" s="28"/>
      <c r="K62" s="28"/>
      <c r="L62" s="85"/>
      <c r="M62" s="85"/>
      <c r="N62" s="85"/>
      <c r="O62" s="28"/>
    </row>
    <row r="63">
      <c r="A63" s="28"/>
      <c r="B63" s="83" t="s">
        <v>24</v>
      </c>
      <c r="C63" s="84">
        <v>1.0</v>
      </c>
      <c r="D63" s="80">
        <v>1.0</v>
      </c>
      <c r="E63" s="85"/>
      <c r="F63" s="28"/>
      <c r="G63" s="28"/>
      <c r="H63" s="28"/>
      <c r="I63" s="28"/>
      <c r="J63" s="28"/>
      <c r="K63" s="28"/>
      <c r="L63" s="85"/>
      <c r="M63" s="85"/>
      <c r="N63" s="85"/>
      <c r="O63" s="28"/>
    </row>
    <row r="64">
      <c r="A64" s="28"/>
      <c r="B64" s="83" t="s">
        <v>753</v>
      </c>
      <c r="C64" s="84">
        <v>0.2</v>
      </c>
      <c r="D64" s="80">
        <v>0.8</v>
      </c>
      <c r="E64" s="85"/>
      <c r="F64" s="28"/>
      <c r="G64" s="28"/>
      <c r="H64" s="28"/>
      <c r="I64" s="28"/>
      <c r="J64" s="28"/>
      <c r="K64" s="28"/>
      <c r="L64" s="85"/>
      <c r="M64" s="85"/>
      <c r="N64" s="85"/>
      <c r="O64" s="28"/>
    </row>
    <row r="65">
      <c r="A65" s="28"/>
      <c r="B65" s="83" t="s">
        <v>26</v>
      </c>
      <c r="C65" s="84">
        <v>0.6666666666666666</v>
      </c>
      <c r="D65" s="80">
        <v>0.0</v>
      </c>
      <c r="E65" s="85"/>
      <c r="F65" s="28"/>
      <c r="G65" s="28"/>
      <c r="H65" s="28"/>
      <c r="I65" s="28"/>
      <c r="J65" s="28"/>
      <c r="K65" s="28"/>
      <c r="L65" s="85"/>
      <c r="M65" s="85"/>
      <c r="N65" s="85"/>
      <c r="O65" s="28"/>
    </row>
    <row r="66">
      <c r="A66" s="28"/>
      <c r="B66" s="83" t="s">
        <v>27</v>
      </c>
      <c r="C66" s="80">
        <v>1.0</v>
      </c>
      <c r="D66" s="80">
        <v>0.8333333333333334</v>
      </c>
      <c r="E66" s="85"/>
      <c r="F66" s="28"/>
      <c r="G66" s="28"/>
      <c r="H66" s="28"/>
      <c r="I66" s="28"/>
      <c r="J66" s="28"/>
      <c r="K66" s="28"/>
      <c r="L66" s="85"/>
      <c r="M66" s="85"/>
      <c r="N66" s="85"/>
      <c r="O66" s="28"/>
    </row>
    <row r="67">
      <c r="A67" s="28"/>
      <c r="B67" s="83" t="s">
        <v>28</v>
      </c>
      <c r="C67" s="80">
        <v>1.0</v>
      </c>
      <c r="D67" s="80">
        <v>1.0</v>
      </c>
      <c r="E67" s="85"/>
      <c r="F67" s="28"/>
      <c r="G67" s="28"/>
      <c r="H67" s="28"/>
      <c r="I67" s="28"/>
      <c r="J67" s="28"/>
      <c r="K67" s="28"/>
      <c r="L67" s="85"/>
      <c r="M67" s="85"/>
      <c r="N67" s="85"/>
      <c r="O67" s="28"/>
    </row>
    <row r="68">
      <c r="A68" s="28"/>
      <c r="B68" s="79" t="s">
        <v>735</v>
      </c>
      <c r="C68" s="80">
        <v>0.425</v>
      </c>
      <c r="D68" s="80">
        <v>0.475</v>
      </c>
      <c r="E68" s="85"/>
      <c r="F68" s="28"/>
      <c r="G68" s="28"/>
      <c r="H68" s="28"/>
      <c r="I68" s="28"/>
      <c r="J68" s="28"/>
      <c r="K68" s="28"/>
      <c r="L68" s="85"/>
      <c r="M68" s="85"/>
      <c r="N68" s="85"/>
      <c r="O68" s="28"/>
    </row>
    <row r="69">
      <c r="A69" s="28"/>
      <c r="B69" s="75"/>
      <c r="C69" s="26"/>
      <c r="D69" s="26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>
      <c r="A70" s="28"/>
      <c r="B70" s="7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>
      <c r="A71" s="28"/>
      <c r="B71" s="7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>
      <c r="A72" s="28"/>
      <c r="B72" s="75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>
      <c r="A73" s="28"/>
      <c r="B73" s="75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>
      <c r="A74" s="28"/>
      <c r="B74" s="75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>
      <c r="A75" s="28"/>
      <c r="B75" s="75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0.25"/>
    <col customWidth="1" min="3" max="6" width="8.0"/>
    <col customWidth="1" min="7" max="7" width="7.25"/>
    <col customWidth="1" min="8" max="8" width="3.38"/>
    <col customWidth="1" min="9" max="9" width="17.25"/>
    <col customWidth="1" min="10" max="15" width="7.5"/>
    <col customWidth="1" min="16" max="16" width="7.25"/>
  </cols>
  <sheetData>
    <row r="1">
      <c r="A1" s="24"/>
      <c r="B1" s="28"/>
      <c r="C1" s="24"/>
      <c r="D1" s="24"/>
      <c r="E1" s="24"/>
      <c r="F1" s="24"/>
      <c r="G1" s="24"/>
      <c r="H1" s="24"/>
      <c r="I1" s="86"/>
      <c r="J1" s="86"/>
      <c r="K1" s="86"/>
      <c r="L1" s="86"/>
      <c r="M1" s="86"/>
      <c r="N1" s="86"/>
      <c r="O1" s="86"/>
      <c r="P1" s="86"/>
    </row>
    <row r="2">
      <c r="A2" s="24"/>
      <c r="B2" s="28"/>
      <c r="C2" s="34"/>
      <c r="D2" s="34"/>
      <c r="E2" s="34"/>
      <c r="F2" s="34"/>
      <c r="G2" s="24"/>
      <c r="H2" s="24"/>
      <c r="I2" s="86"/>
      <c r="J2" s="32"/>
      <c r="K2" s="32"/>
      <c r="L2" s="32"/>
      <c r="M2" s="32"/>
      <c r="N2" s="32"/>
      <c r="O2" s="32"/>
      <c r="P2" s="86"/>
    </row>
    <row r="3">
      <c r="A3" s="24"/>
      <c r="B3" s="87"/>
      <c r="C3" s="88" t="s">
        <v>754</v>
      </c>
      <c r="D3" s="89"/>
      <c r="E3" s="88" t="s">
        <v>16</v>
      </c>
      <c r="F3" s="89"/>
      <c r="G3" s="24"/>
      <c r="H3" s="11"/>
      <c r="I3" s="10" t="s">
        <v>4</v>
      </c>
      <c r="J3" s="88" t="s">
        <v>15</v>
      </c>
      <c r="K3" s="90"/>
      <c r="L3" s="89"/>
      <c r="M3" s="88" t="s">
        <v>16</v>
      </c>
      <c r="N3" s="90"/>
      <c r="O3" s="89"/>
      <c r="P3" s="14"/>
    </row>
    <row r="4">
      <c r="A4" s="86"/>
      <c r="B4" s="10" t="s">
        <v>755</v>
      </c>
      <c r="C4" s="91">
        <v>43.0</v>
      </c>
      <c r="D4" s="92">
        <f>C4/C9</f>
        <v>0.3583333333</v>
      </c>
      <c r="E4" s="91">
        <v>48.0</v>
      </c>
      <c r="F4" s="92">
        <f>E4/E9</f>
        <v>0.4</v>
      </c>
      <c r="G4" s="24"/>
      <c r="H4" s="15">
        <v>1.0</v>
      </c>
      <c r="I4" s="15" t="s">
        <v>6</v>
      </c>
      <c r="J4" s="17">
        <v>1.0</v>
      </c>
      <c r="K4" s="17">
        <v>5.0</v>
      </c>
      <c r="L4" s="93">
        <f>1/5</f>
        <v>0.2</v>
      </c>
      <c r="M4" s="94">
        <v>0.0</v>
      </c>
      <c r="N4" s="17">
        <v>5.0</v>
      </c>
      <c r="O4" s="92">
        <f t="shared" ref="O4:O5" si="1">0/5</f>
        <v>0</v>
      </c>
      <c r="P4" s="14"/>
    </row>
    <row r="5">
      <c r="A5" s="86"/>
      <c r="B5" s="10" t="s">
        <v>756</v>
      </c>
      <c r="C5" s="91">
        <v>7.0</v>
      </c>
      <c r="D5" s="92">
        <f>(C4+C5)/C9</f>
        <v>0.4166666667</v>
      </c>
      <c r="E5" s="91">
        <v>6.0</v>
      </c>
      <c r="F5" s="92">
        <f>(E4+E5)/E9</f>
        <v>0.45</v>
      </c>
      <c r="G5" s="24"/>
      <c r="H5" s="15">
        <v>2.0</v>
      </c>
      <c r="I5" s="15" t="s">
        <v>8</v>
      </c>
      <c r="J5" s="17">
        <v>0.0</v>
      </c>
      <c r="K5" s="17">
        <v>5.0</v>
      </c>
      <c r="L5" s="95">
        <f t="shared" ref="L5:L6" si="2">0/5</f>
        <v>0</v>
      </c>
      <c r="M5" s="17">
        <v>0.0</v>
      </c>
      <c r="N5" s="17">
        <v>5.0</v>
      </c>
      <c r="O5" s="92">
        <f t="shared" si="1"/>
        <v>0</v>
      </c>
      <c r="P5" s="14"/>
    </row>
    <row r="6">
      <c r="A6" s="86"/>
      <c r="B6" s="10" t="s">
        <v>757</v>
      </c>
      <c r="C6" s="91">
        <v>1.0</v>
      </c>
      <c r="D6" s="96">
        <f>C7/C9</f>
        <v>0.425</v>
      </c>
      <c r="E6" s="91">
        <v>3.0</v>
      </c>
      <c r="F6" s="96">
        <f>E7/E9</f>
        <v>0.475</v>
      </c>
      <c r="G6" s="24"/>
      <c r="H6" s="15">
        <v>3.0</v>
      </c>
      <c r="I6" s="15" t="s">
        <v>10</v>
      </c>
      <c r="J6" s="17">
        <v>0.0</v>
      </c>
      <c r="K6" s="17">
        <v>5.0</v>
      </c>
      <c r="L6" s="95">
        <f t="shared" si="2"/>
        <v>0</v>
      </c>
      <c r="M6" s="17">
        <v>2.0</v>
      </c>
      <c r="N6" s="17">
        <v>5.0</v>
      </c>
      <c r="O6" s="92">
        <f>2/5</f>
        <v>0.4</v>
      </c>
      <c r="P6" s="14"/>
    </row>
    <row r="7">
      <c r="A7" s="86"/>
      <c r="B7" s="10" t="s">
        <v>758</v>
      </c>
      <c r="C7" s="91">
        <f>sum(C4:C6)</f>
        <v>51</v>
      </c>
      <c r="D7" s="97"/>
      <c r="E7" s="91">
        <f>sum(E4:E6)</f>
        <v>57</v>
      </c>
      <c r="F7" s="97"/>
      <c r="G7" s="24"/>
      <c r="H7" s="15">
        <v>4.0</v>
      </c>
      <c r="I7" s="15" t="s">
        <v>11</v>
      </c>
      <c r="J7" s="17">
        <v>1.0</v>
      </c>
      <c r="K7" s="17">
        <v>5.0</v>
      </c>
      <c r="L7" s="95">
        <f>1/5</f>
        <v>0.2</v>
      </c>
      <c r="M7" s="17">
        <v>1.0</v>
      </c>
      <c r="N7" s="17">
        <v>5.0</v>
      </c>
      <c r="O7" s="92">
        <f>1/5</f>
        <v>0.2</v>
      </c>
      <c r="P7" s="14"/>
    </row>
    <row r="8">
      <c r="A8" s="86"/>
      <c r="B8" s="10" t="s">
        <v>759</v>
      </c>
      <c r="C8" s="91">
        <v>69.0</v>
      </c>
      <c r="D8" s="92">
        <f>C8/C9</f>
        <v>0.575</v>
      </c>
      <c r="E8" s="91">
        <v>63.0</v>
      </c>
      <c r="F8" s="92">
        <f>E8/E9</f>
        <v>0.525</v>
      </c>
      <c r="G8" s="24"/>
      <c r="H8" s="15">
        <v>5.0</v>
      </c>
      <c r="I8" s="15" t="s">
        <v>12</v>
      </c>
      <c r="J8" s="17">
        <v>10.0</v>
      </c>
      <c r="K8" s="17">
        <v>10.0</v>
      </c>
      <c r="L8" s="95">
        <f>5/5</f>
        <v>1</v>
      </c>
      <c r="M8" s="17">
        <v>10.0</v>
      </c>
      <c r="N8" s="17">
        <v>10.0</v>
      </c>
      <c r="O8" s="92">
        <f>10/10</f>
        <v>1</v>
      </c>
      <c r="P8" s="14"/>
    </row>
    <row r="9">
      <c r="A9" s="86"/>
      <c r="B9" s="10" t="s">
        <v>760</v>
      </c>
      <c r="C9" s="91">
        <f>sum(C7:C8)</f>
        <v>120</v>
      </c>
      <c r="D9" s="92">
        <f>sum(D6:D8)</f>
        <v>1</v>
      </c>
      <c r="E9" s="91">
        <f>sum(E7:E8)</f>
        <v>120</v>
      </c>
      <c r="F9" s="92">
        <f>120/120</f>
        <v>1</v>
      </c>
      <c r="G9" s="24"/>
      <c r="H9" s="15">
        <v>6.0</v>
      </c>
      <c r="I9" s="15" t="s">
        <v>13</v>
      </c>
      <c r="J9" s="17">
        <v>5.0</v>
      </c>
      <c r="K9" s="17">
        <v>10.0</v>
      </c>
      <c r="L9" s="95">
        <f>5/10</f>
        <v>0.5</v>
      </c>
      <c r="M9" s="17">
        <v>6.0</v>
      </c>
      <c r="N9" s="17">
        <v>10.0</v>
      </c>
      <c r="O9" s="92">
        <f>6/10</f>
        <v>0.6</v>
      </c>
      <c r="P9" s="14"/>
    </row>
    <row r="10">
      <c r="A10" s="24"/>
      <c r="B10" s="30"/>
      <c r="C10" s="30"/>
      <c r="D10" s="20"/>
      <c r="E10" s="20"/>
      <c r="F10" s="30"/>
      <c r="G10" s="24"/>
      <c r="H10" s="15">
        <v>7.0</v>
      </c>
      <c r="I10" s="15" t="s">
        <v>17</v>
      </c>
      <c r="J10" s="17">
        <v>2.0</v>
      </c>
      <c r="K10" s="17">
        <v>10.0</v>
      </c>
      <c r="L10" s="95">
        <f>2/10</f>
        <v>0.2</v>
      </c>
      <c r="M10" s="17">
        <v>5.0</v>
      </c>
      <c r="N10" s="17">
        <v>10.0</v>
      </c>
      <c r="O10" s="92">
        <f>5/10</f>
        <v>0.5</v>
      </c>
      <c r="P10" s="14"/>
    </row>
    <row r="11">
      <c r="A11" s="24"/>
      <c r="B11" s="32" t="s">
        <v>734</v>
      </c>
      <c r="C11" s="77" t="s">
        <v>15</v>
      </c>
      <c r="D11" s="77" t="s">
        <v>16</v>
      </c>
      <c r="E11" s="85"/>
      <c r="F11" s="28"/>
      <c r="G11" s="24"/>
      <c r="H11" s="15">
        <v>8.0</v>
      </c>
      <c r="I11" s="15" t="s">
        <v>18</v>
      </c>
      <c r="J11" s="17">
        <v>0.0</v>
      </c>
      <c r="K11" s="17">
        <v>10.0</v>
      </c>
      <c r="L11" s="95">
        <f>0/10</f>
        <v>0</v>
      </c>
      <c r="M11" s="17">
        <v>0.0</v>
      </c>
      <c r="N11" s="17">
        <v>10.0</v>
      </c>
      <c r="O11" s="92">
        <f>0/10</f>
        <v>0</v>
      </c>
      <c r="P11" s="14"/>
    </row>
    <row r="12">
      <c r="A12" s="24"/>
      <c r="B12" s="79" t="s">
        <v>736</v>
      </c>
      <c r="C12" s="80">
        <v>0.35833333333333334</v>
      </c>
      <c r="D12" s="80">
        <v>0.4</v>
      </c>
      <c r="E12" s="85"/>
      <c r="F12" s="28"/>
      <c r="G12" s="24"/>
      <c r="H12" s="15">
        <v>9.0</v>
      </c>
      <c r="I12" s="15" t="s">
        <v>19</v>
      </c>
      <c r="J12" s="17">
        <v>8.0</v>
      </c>
      <c r="K12" s="17">
        <v>10.0</v>
      </c>
      <c r="L12" s="95">
        <f>8/10</f>
        <v>0.8</v>
      </c>
      <c r="M12" s="17">
        <v>8.0</v>
      </c>
      <c r="N12" s="17">
        <v>10.0</v>
      </c>
      <c r="O12" s="92">
        <f>8/10</f>
        <v>0.8</v>
      </c>
      <c r="P12" s="14"/>
    </row>
    <row r="13">
      <c r="A13" s="24"/>
      <c r="B13" s="79" t="s">
        <v>737</v>
      </c>
      <c r="C13" s="80">
        <v>0.4166666666666667</v>
      </c>
      <c r="D13" s="80">
        <v>0.45</v>
      </c>
      <c r="E13" s="85"/>
      <c r="F13" s="28"/>
      <c r="G13" s="24"/>
      <c r="H13" s="15">
        <v>10.0</v>
      </c>
      <c r="I13" s="15" t="s">
        <v>20</v>
      </c>
      <c r="J13" s="17">
        <v>1.0</v>
      </c>
      <c r="K13" s="17">
        <v>12.0</v>
      </c>
      <c r="L13" s="95">
        <f>1/12</f>
        <v>0.08333333333</v>
      </c>
      <c r="M13" s="17">
        <v>0.0</v>
      </c>
      <c r="N13" s="17">
        <v>12.0</v>
      </c>
      <c r="O13" s="92">
        <f>0/12</f>
        <v>0</v>
      </c>
      <c r="P13" s="14"/>
    </row>
    <row r="14">
      <c r="A14" s="24"/>
      <c r="B14" s="79" t="s">
        <v>738</v>
      </c>
      <c r="C14" s="80">
        <v>0.425</v>
      </c>
      <c r="D14" s="80">
        <v>0.475</v>
      </c>
      <c r="E14" s="25"/>
      <c r="F14" s="28"/>
      <c r="G14" s="24"/>
      <c r="H14" s="15">
        <v>11.0</v>
      </c>
      <c r="I14" s="15" t="s">
        <v>22</v>
      </c>
      <c r="J14" s="17">
        <v>5.0</v>
      </c>
      <c r="K14" s="17">
        <v>15.0</v>
      </c>
      <c r="L14" s="95">
        <f>5/15</f>
        <v>0.3333333333</v>
      </c>
      <c r="M14" s="17">
        <v>7.0</v>
      </c>
      <c r="N14" s="17">
        <v>15.0</v>
      </c>
      <c r="O14" s="92">
        <f>7/15</f>
        <v>0.4666666667</v>
      </c>
      <c r="P14" s="14"/>
    </row>
    <row r="15">
      <c r="A15" s="24"/>
      <c r="B15" s="26"/>
      <c r="C15" s="26"/>
      <c r="D15" s="26"/>
      <c r="E15" s="28"/>
      <c r="F15" s="28"/>
      <c r="G15" s="24"/>
      <c r="H15" s="15">
        <v>12.0</v>
      </c>
      <c r="I15" s="15" t="s">
        <v>24</v>
      </c>
      <c r="J15" s="17">
        <v>5.0</v>
      </c>
      <c r="K15" s="17">
        <v>5.0</v>
      </c>
      <c r="L15" s="95">
        <f>5/5</f>
        <v>1</v>
      </c>
      <c r="M15" s="17">
        <v>5.0</v>
      </c>
      <c r="N15" s="17">
        <v>5.0</v>
      </c>
      <c r="O15" s="92">
        <f>5/5</f>
        <v>1</v>
      </c>
      <c r="P15" s="14"/>
    </row>
    <row r="16">
      <c r="A16" s="24"/>
      <c r="B16" s="32" t="s">
        <v>739</v>
      </c>
      <c r="C16" s="77" t="s">
        <v>15</v>
      </c>
      <c r="D16" s="77" t="s">
        <v>16</v>
      </c>
      <c r="E16" s="28"/>
      <c r="F16" s="28"/>
      <c r="G16" s="24"/>
      <c r="H16" s="15">
        <v>13.0</v>
      </c>
      <c r="I16" s="15" t="s">
        <v>753</v>
      </c>
      <c r="J16" s="17">
        <v>1.0</v>
      </c>
      <c r="K16" s="17">
        <v>5.0</v>
      </c>
      <c r="L16" s="95">
        <f>1/5</f>
        <v>0.2</v>
      </c>
      <c r="M16" s="17">
        <v>4.0</v>
      </c>
      <c r="N16" s="17">
        <v>5.0</v>
      </c>
      <c r="O16" s="92">
        <f>4/5</f>
        <v>0.8</v>
      </c>
      <c r="P16" s="14"/>
    </row>
    <row r="17">
      <c r="A17" s="24"/>
      <c r="B17" s="77" t="s">
        <v>85</v>
      </c>
      <c r="C17" s="80">
        <v>1.0</v>
      </c>
      <c r="D17" s="80">
        <v>1.0</v>
      </c>
      <c r="E17" s="28"/>
      <c r="F17" s="28"/>
      <c r="G17" s="24"/>
      <c r="H17" s="15">
        <v>14.0</v>
      </c>
      <c r="I17" s="15" t="s">
        <v>26</v>
      </c>
      <c r="J17" s="17">
        <v>2.0</v>
      </c>
      <c r="K17" s="17">
        <v>3.0</v>
      </c>
      <c r="L17" s="95">
        <f>2/3</f>
        <v>0.6666666667</v>
      </c>
      <c r="M17" s="17">
        <v>0.0</v>
      </c>
      <c r="N17" s="17">
        <v>3.0</v>
      </c>
      <c r="O17" s="92">
        <f>0/3</f>
        <v>0</v>
      </c>
      <c r="P17" s="14"/>
    </row>
    <row r="18">
      <c r="A18" s="24"/>
      <c r="B18" s="77" t="s">
        <v>266</v>
      </c>
      <c r="C18" s="80">
        <v>0.6</v>
      </c>
      <c r="D18" s="80">
        <v>0.6</v>
      </c>
      <c r="E18" s="28"/>
      <c r="F18" s="28"/>
      <c r="G18" s="24"/>
      <c r="H18" s="15">
        <v>15.0</v>
      </c>
      <c r="I18" s="15" t="s">
        <v>27</v>
      </c>
      <c r="J18" s="17">
        <v>6.0</v>
      </c>
      <c r="K18" s="17">
        <v>6.0</v>
      </c>
      <c r="L18" s="92">
        <f>6/6</f>
        <v>1</v>
      </c>
      <c r="M18" s="17">
        <v>5.0</v>
      </c>
      <c r="N18" s="17">
        <v>6.0</v>
      </c>
      <c r="O18" s="92">
        <f>5/6</f>
        <v>0.8333333333</v>
      </c>
      <c r="P18" s="14"/>
    </row>
    <row r="19">
      <c r="A19" s="86"/>
      <c r="B19" s="77" t="s">
        <v>38</v>
      </c>
      <c r="C19" s="80">
        <v>0.17391304347826086</v>
      </c>
      <c r="D19" s="80">
        <v>0.13043478260869565</v>
      </c>
      <c r="E19" s="28"/>
      <c r="F19" s="28"/>
      <c r="G19" s="24"/>
      <c r="H19" s="15">
        <v>16.0</v>
      </c>
      <c r="I19" s="15" t="s">
        <v>28</v>
      </c>
      <c r="J19" s="17">
        <v>4.0</v>
      </c>
      <c r="K19" s="17">
        <v>4.0</v>
      </c>
      <c r="L19" s="92">
        <f>4/4</f>
        <v>1</v>
      </c>
      <c r="M19" s="17">
        <v>4.0</v>
      </c>
      <c r="N19" s="17">
        <v>4.0</v>
      </c>
      <c r="O19" s="92">
        <f>4/4</f>
        <v>1</v>
      </c>
      <c r="P19" s="14"/>
    </row>
    <row r="20">
      <c r="A20" s="24"/>
      <c r="B20" s="77" t="s">
        <v>761</v>
      </c>
      <c r="C20" s="80">
        <v>0.54</v>
      </c>
      <c r="D20" s="80">
        <v>0.56</v>
      </c>
      <c r="E20" s="28"/>
      <c r="F20" s="28"/>
      <c r="G20" s="86"/>
      <c r="H20" s="98"/>
      <c r="I20" s="10" t="s">
        <v>3</v>
      </c>
      <c r="J20" s="17">
        <f t="shared" ref="J20:K20" si="3">sum(J4:J19)</f>
        <v>51</v>
      </c>
      <c r="K20" s="17">
        <f t="shared" si="3"/>
        <v>120</v>
      </c>
      <c r="L20" s="92">
        <f>51/120</f>
        <v>0.425</v>
      </c>
      <c r="M20" s="17">
        <f t="shared" ref="M20:N20" si="4">sum(M4:M19)</f>
        <v>57</v>
      </c>
      <c r="N20" s="17">
        <f t="shared" si="4"/>
        <v>120</v>
      </c>
      <c r="O20" s="92">
        <f>57/120</f>
        <v>0.475</v>
      </c>
      <c r="P20" s="14"/>
    </row>
    <row r="21">
      <c r="A21" s="24"/>
      <c r="B21" s="28"/>
      <c r="C21" s="26"/>
      <c r="D21" s="26"/>
      <c r="E21" s="85"/>
      <c r="F21" s="28"/>
      <c r="G21" s="24"/>
      <c r="H21" s="30"/>
      <c r="I21" s="99"/>
      <c r="J21" s="99"/>
      <c r="K21" s="99"/>
      <c r="L21" s="99"/>
      <c r="M21" s="99"/>
      <c r="N21" s="31"/>
      <c r="O21" s="31"/>
      <c r="P21" s="86"/>
    </row>
    <row r="22">
      <c r="A22" s="24"/>
      <c r="B22" s="32" t="s">
        <v>743</v>
      </c>
      <c r="C22" s="77" t="s">
        <v>15</v>
      </c>
      <c r="D22" s="77" t="s">
        <v>16</v>
      </c>
      <c r="E22" s="28"/>
      <c r="F22" s="28"/>
      <c r="G22" s="24"/>
      <c r="H22" s="24"/>
      <c r="I22" s="10" t="s">
        <v>4</v>
      </c>
      <c r="J22" s="88" t="s">
        <v>15</v>
      </c>
      <c r="K22" s="90"/>
      <c r="L22" s="89"/>
      <c r="M22" s="88" t="s">
        <v>16</v>
      </c>
      <c r="N22" s="90"/>
      <c r="O22" s="89"/>
      <c r="P22" s="14"/>
    </row>
    <row r="23">
      <c r="A23" s="34"/>
      <c r="B23" s="100" t="s">
        <v>218</v>
      </c>
      <c r="C23" s="80">
        <v>0.4444444444444444</v>
      </c>
      <c r="D23" s="80">
        <v>0.7777777777777778</v>
      </c>
      <c r="E23" s="23"/>
      <c r="F23" s="23"/>
      <c r="G23" s="34"/>
      <c r="H23" s="24"/>
      <c r="I23" s="101" t="s">
        <v>85</v>
      </c>
      <c r="J23" s="102">
        <v>17.0</v>
      </c>
      <c r="K23" s="102">
        <v>17.0</v>
      </c>
      <c r="L23" s="103">
        <f>17/17</f>
        <v>1</v>
      </c>
      <c r="M23" s="102">
        <v>17.0</v>
      </c>
      <c r="N23" s="102">
        <v>17.0</v>
      </c>
      <c r="O23" s="103">
        <f>17/17</f>
        <v>1</v>
      </c>
      <c r="P23" s="14"/>
    </row>
    <row r="24">
      <c r="A24" s="33"/>
      <c r="B24" s="100" t="s">
        <v>175</v>
      </c>
      <c r="C24" s="80">
        <v>0.35714285714285715</v>
      </c>
      <c r="D24" s="80">
        <v>0.32</v>
      </c>
      <c r="E24" s="23"/>
      <c r="F24" s="23"/>
      <c r="G24" s="34"/>
      <c r="H24" s="34"/>
      <c r="I24" s="101" t="s">
        <v>266</v>
      </c>
      <c r="J24" s="102">
        <v>6.0</v>
      </c>
      <c r="K24" s="102">
        <v>10.0</v>
      </c>
      <c r="L24" s="103">
        <f>6/10</f>
        <v>0.6</v>
      </c>
      <c r="M24" s="102">
        <v>8.0</v>
      </c>
      <c r="N24" s="102">
        <v>10.0</v>
      </c>
      <c r="O24" s="103">
        <f>6/10</f>
        <v>0.6</v>
      </c>
      <c r="P24" s="104"/>
    </row>
    <row r="25">
      <c r="A25" s="24"/>
      <c r="B25" s="100" t="s">
        <v>762</v>
      </c>
      <c r="C25" s="80">
        <v>0.3783783783783784</v>
      </c>
      <c r="D25" s="80">
        <v>0.40540540540540543</v>
      </c>
      <c r="E25" s="28"/>
      <c r="F25" s="28"/>
      <c r="G25" s="24"/>
      <c r="H25" s="24"/>
      <c r="I25" s="101" t="s">
        <v>38</v>
      </c>
      <c r="J25" s="102">
        <v>4.0</v>
      </c>
      <c r="K25" s="102">
        <v>23.0</v>
      </c>
      <c r="L25" s="103">
        <f>4/23</f>
        <v>0.1739130435</v>
      </c>
      <c r="M25" s="102">
        <v>3.0</v>
      </c>
      <c r="N25" s="102">
        <v>23.0</v>
      </c>
      <c r="O25" s="103">
        <f>3/23</f>
        <v>0.1304347826</v>
      </c>
      <c r="P25" s="14"/>
    </row>
    <row r="26">
      <c r="A26" s="24"/>
      <c r="B26" s="28"/>
      <c r="C26" s="28"/>
      <c r="D26" s="28"/>
      <c r="E26" s="28"/>
      <c r="F26" s="28"/>
      <c r="G26" s="24"/>
      <c r="H26" s="24"/>
      <c r="I26" s="105" t="s">
        <v>761</v>
      </c>
      <c r="J26" s="106">
        <f>sum(J23:J25)</f>
        <v>27</v>
      </c>
      <c r="K26" s="106">
        <v>50.0</v>
      </c>
      <c r="L26" s="107">
        <f>27/50</f>
        <v>0.54</v>
      </c>
      <c r="M26" s="106">
        <f>sum(M23:M25)</f>
        <v>28</v>
      </c>
      <c r="N26" s="106">
        <v>50.0</v>
      </c>
      <c r="O26" s="107">
        <f>28/50</f>
        <v>0.56</v>
      </c>
      <c r="P26" s="14"/>
    </row>
    <row r="27">
      <c r="A27" s="24"/>
      <c r="B27" s="32" t="s">
        <v>746</v>
      </c>
      <c r="C27" s="77" t="s">
        <v>15</v>
      </c>
      <c r="D27" s="77" t="s">
        <v>16</v>
      </c>
      <c r="E27" s="28"/>
      <c r="F27" s="28"/>
      <c r="G27" s="24"/>
      <c r="H27" s="24"/>
      <c r="I27" s="108" t="s">
        <v>218</v>
      </c>
      <c r="J27" s="109">
        <v>4.0</v>
      </c>
      <c r="K27" s="109">
        <v>9.0</v>
      </c>
      <c r="L27" s="110">
        <f>4/9</f>
        <v>0.4444444444</v>
      </c>
      <c r="M27" s="109">
        <v>7.0</v>
      </c>
      <c r="N27" s="109">
        <v>9.0</v>
      </c>
      <c r="O27" s="110">
        <f>7/9</f>
        <v>0.7777777778</v>
      </c>
      <c r="P27" s="14"/>
    </row>
    <row r="28">
      <c r="A28" s="24"/>
      <c r="B28" s="100" t="s">
        <v>300</v>
      </c>
      <c r="C28" s="80">
        <v>1.0</v>
      </c>
      <c r="D28" s="80">
        <v>1.0</v>
      </c>
      <c r="E28" s="28"/>
      <c r="F28" s="28"/>
      <c r="G28" s="24"/>
      <c r="H28" s="24"/>
      <c r="I28" s="108" t="s">
        <v>175</v>
      </c>
      <c r="J28" s="109">
        <v>10.0</v>
      </c>
      <c r="K28" s="109">
        <v>28.0</v>
      </c>
      <c r="L28" s="110">
        <f>10/28</f>
        <v>0.3571428571</v>
      </c>
      <c r="M28" s="109">
        <v>8.0</v>
      </c>
      <c r="N28" s="109">
        <v>28.0</v>
      </c>
      <c r="O28" s="110">
        <f>8/25</f>
        <v>0.32</v>
      </c>
      <c r="P28" s="14"/>
    </row>
    <row r="29">
      <c r="A29" s="24"/>
      <c r="B29" s="100" t="s">
        <v>109</v>
      </c>
      <c r="C29" s="80">
        <v>0.23333333333333334</v>
      </c>
      <c r="D29" s="80">
        <v>0.36666666666666664</v>
      </c>
      <c r="E29" s="28"/>
      <c r="F29" s="28"/>
      <c r="G29" s="24"/>
      <c r="H29" s="24"/>
      <c r="I29" s="111" t="s">
        <v>762</v>
      </c>
      <c r="J29" s="112">
        <f>sum(J27:J28)</f>
        <v>14</v>
      </c>
      <c r="K29" s="112">
        <v>37.0</v>
      </c>
      <c r="L29" s="113">
        <f>14/37</f>
        <v>0.3783783784</v>
      </c>
      <c r="M29" s="112">
        <f>sum(M27:M28)</f>
        <v>15</v>
      </c>
      <c r="N29" s="112">
        <v>37.0</v>
      </c>
      <c r="O29" s="113">
        <f>15/37</f>
        <v>0.4054054054</v>
      </c>
      <c r="P29" s="14"/>
    </row>
    <row r="30">
      <c r="A30" s="24"/>
      <c r="B30" s="100" t="s">
        <v>763</v>
      </c>
      <c r="C30" s="80">
        <v>0.30303030303030304</v>
      </c>
      <c r="D30" s="80">
        <v>0.42424242424242425</v>
      </c>
      <c r="E30" s="28"/>
      <c r="F30" s="28"/>
      <c r="G30" s="24"/>
      <c r="H30" s="24"/>
      <c r="I30" s="114" t="s">
        <v>300</v>
      </c>
      <c r="J30" s="115">
        <v>3.0</v>
      </c>
      <c r="K30" s="115">
        <v>3.0</v>
      </c>
      <c r="L30" s="116">
        <f>3/3</f>
        <v>1</v>
      </c>
      <c r="M30" s="115">
        <v>3.0</v>
      </c>
      <c r="N30" s="115">
        <v>3.0</v>
      </c>
      <c r="O30" s="116">
        <f>3/3</f>
        <v>1</v>
      </c>
      <c r="P30" s="14"/>
    </row>
    <row r="31">
      <c r="A31" s="24"/>
      <c r="B31" s="24"/>
      <c r="C31" s="28"/>
      <c r="D31" s="28"/>
      <c r="E31" s="28"/>
      <c r="F31" s="28"/>
      <c r="G31" s="24"/>
      <c r="H31" s="24"/>
      <c r="I31" s="114" t="s">
        <v>109</v>
      </c>
      <c r="J31" s="115">
        <v>7.0</v>
      </c>
      <c r="K31" s="115">
        <v>30.0</v>
      </c>
      <c r="L31" s="116">
        <f>7/30</f>
        <v>0.2333333333</v>
      </c>
      <c r="M31" s="115">
        <v>11.0</v>
      </c>
      <c r="N31" s="115">
        <v>30.0</v>
      </c>
      <c r="O31" s="116">
        <f>11/30</f>
        <v>0.3666666667</v>
      </c>
      <c r="P31" s="14"/>
    </row>
    <row r="32">
      <c r="A32" s="24"/>
      <c r="B32" s="32" t="s">
        <v>749</v>
      </c>
      <c r="C32" s="77" t="s">
        <v>15</v>
      </c>
      <c r="D32" s="77" t="s">
        <v>16</v>
      </c>
      <c r="E32" s="28"/>
      <c r="F32" s="28"/>
      <c r="G32" s="24"/>
      <c r="H32" s="24"/>
      <c r="I32" s="117" t="s">
        <v>763</v>
      </c>
      <c r="J32" s="118">
        <f>SUM(J30:J31)</f>
        <v>10</v>
      </c>
      <c r="K32" s="118">
        <v>33.0</v>
      </c>
      <c r="L32" s="119">
        <f>10/33</f>
        <v>0.303030303</v>
      </c>
      <c r="M32" s="118">
        <f>sum(M30:M31)</f>
        <v>14</v>
      </c>
      <c r="N32" s="118">
        <v>33.0</v>
      </c>
      <c r="O32" s="119">
        <f>14/33</f>
        <v>0.4242424242</v>
      </c>
      <c r="P32" s="14"/>
    </row>
    <row r="33">
      <c r="A33" s="24"/>
      <c r="B33" s="77" t="s">
        <v>38</v>
      </c>
      <c r="C33" s="80">
        <v>0.17391304347826086</v>
      </c>
      <c r="D33" s="80">
        <v>0.13043478260869565</v>
      </c>
      <c r="E33" s="28"/>
      <c r="F33" s="28"/>
      <c r="G33" s="24"/>
      <c r="H33" s="24"/>
      <c r="I33" s="120" t="s">
        <v>764</v>
      </c>
      <c r="J33" s="121">
        <f>(J23+J30)</f>
        <v>20</v>
      </c>
      <c r="K33" s="121">
        <v>20.0</v>
      </c>
      <c r="L33" s="122">
        <f>20/20</f>
        <v>1</v>
      </c>
      <c r="M33" s="121">
        <f>(M23+M30)</f>
        <v>20</v>
      </c>
      <c r="N33" s="121">
        <v>20.0</v>
      </c>
      <c r="O33" s="122">
        <f>20/20</f>
        <v>1</v>
      </c>
      <c r="P33" s="14"/>
    </row>
    <row r="34">
      <c r="A34" s="24"/>
      <c r="B34" s="100" t="s">
        <v>175</v>
      </c>
      <c r="C34" s="80">
        <v>0.35714285714285715</v>
      </c>
      <c r="D34" s="80">
        <v>0.32</v>
      </c>
      <c r="E34" s="28"/>
      <c r="F34" s="28"/>
      <c r="G34" s="24"/>
      <c r="H34" s="24"/>
      <c r="I34" s="120" t="s">
        <v>765</v>
      </c>
      <c r="J34" s="121">
        <f>(J24+J27)</f>
        <v>10</v>
      </c>
      <c r="K34" s="121">
        <v>19.0</v>
      </c>
      <c r="L34" s="122">
        <f>11/19</f>
        <v>0.5789473684</v>
      </c>
      <c r="M34" s="121">
        <f>(M24+M27)</f>
        <v>15</v>
      </c>
      <c r="N34" s="121">
        <v>19.0</v>
      </c>
      <c r="O34" s="122">
        <f>13/19</f>
        <v>0.6842105263</v>
      </c>
      <c r="P34" s="14"/>
    </row>
    <row r="35">
      <c r="A35" s="24"/>
      <c r="B35" s="100" t="s">
        <v>109</v>
      </c>
      <c r="C35" s="80">
        <v>0.23333333333333334</v>
      </c>
      <c r="D35" s="80">
        <v>0.36666666666666664</v>
      </c>
      <c r="E35" s="28"/>
      <c r="F35" s="28"/>
      <c r="G35" s="24"/>
      <c r="H35" s="24"/>
      <c r="I35" s="120" t="s">
        <v>766</v>
      </c>
      <c r="J35" s="121">
        <f>(J25+J28+J31)</f>
        <v>21</v>
      </c>
      <c r="K35" s="121">
        <v>81.0</v>
      </c>
      <c r="L35" s="122">
        <f>22/81</f>
        <v>0.2716049383</v>
      </c>
      <c r="M35" s="121">
        <f>(M25+M28+M31)</f>
        <v>22</v>
      </c>
      <c r="N35" s="121">
        <v>81.0</v>
      </c>
      <c r="O35" s="122">
        <f>22/81</f>
        <v>0.2716049383</v>
      </c>
      <c r="P35" s="14"/>
    </row>
    <row r="36">
      <c r="A36" s="24"/>
      <c r="B36" s="77" t="s">
        <v>766</v>
      </c>
      <c r="C36" s="80">
        <v>0.2716049382716049</v>
      </c>
      <c r="D36" s="80">
        <v>0.2716049382716049</v>
      </c>
      <c r="E36" s="28"/>
      <c r="F36" s="28"/>
      <c r="G36" s="24"/>
      <c r="H36" s="24"/>
      <c r="I36" s="24"/>
      <c r="J36" s="24"/>
      <c r="K36" s="24"/>
      <c r="L36" s="24"/>
      <c r="M36" s="24"/>
      <c r="N36" s="86"/>
      <c r="O36" s="86"/>
      <c r="P36" s="86"/>
    </row>
    <row r="37">
      <c r="A37" s="24"/>
      <c r="B37" s="28"/>
      <c r="C37" s="26"/>
      <c r="D37" s="26"/>
      <c r="E37" s="28"/>
      <c r="F37" s="28"/>
      <c r="G37" s="24"/>
      <c r="H37" s="24"/>
      <c r="I37" s="24"/>
      <c r="J37" s="24"/>
      <c r="K37" s="24"/>
      <c r="L37" s="24"/>
      <c r="M37" s="24"/>
      <c r="N37" s="86"/>
      <c r="O37" s="86"/>
      <c r="P37" s="86"/>
    </row>
    <row r="38">
      <c r="A38" s="24"/>
      <c r="B38" s="32" t="s">
        <v>750</v>
      </c>
      <c r="C38" s="77" t="s">
        <v>15</v>
      </c>
      <c r="D38" s="77" t="s">
        <v>16</v>
      </c>
      <c r="E38" s="28"/>
      <c r="F38" s="28"/>
      <c r="G38" s="24"/>
      <c r="H38" s="24"/>
      <c r="I38" s="24"/>
      <c r="J38" s="24"/>
      <c r="K38" s="24"/>
      <c r="L38" s="24"/>
      <c r="M38" s="24"/>
      <c r="N38" s="86"/>
      <c r="O38" s="86"/>
      <c r="P38" s="86"/>
    </row>
    <row r="39">
      <c r="A39" s="24"/>
      <c r="B39" s="77" t="s">
        <v>266</v>
      </c>
      <c r="C39" s="80">
        <v>0.6</v>
      </c>
      <c r="D39" s="80">
        <v>0.6</v>
      </c>
      <c r="E39" s="28"/>
      <c r="F39" s="28"/>
      <c r="G39" s="24"/>
      <c r="H39" s="24"/>
      <c r="I39" s="24"/>
      <c r="J39" s="24"/>
      <c r="K39" s="24"/>
      <c r="L39" s="24"/>
      <c r="M39" s="24"/>
      <c r="N39" s="86"/>
      <c r="O39" s="86"/>
      <c r="P39" s="86"/>
    </row>
    <row r="40">
      <c r="A40" s="24"/>
      <c r="B40" s="100" t="s">
        <v>218</v>
      </c>
      <c r="C40" s="80">
        <v>0.4444444444444444</v>
      </c>
      <c r="D40" s="80">
        <v>0.7777777777777778</v>
      </c>
      <c r="E40" s="28"/>
      <c r="F40" s="28"/>
      <c r="G40" s="24"/>
      <c r="H40" s="24"/>
      <c r="I40" s="24"/>
      <c r="J40" s="24"/>
      <c r="K40" s="24"/>
      <c r="L40" s="24"/>
      <c r="M40" s="24"/>
      <c r="N40" s="86"/>
      <c r="O40" s="86"/>
      <c r="P40" s="86"/>
    </row>
    <row r="41">
      <c r="A41" s="24"/>
      <c r="B41" s="100" t="s">
        <v>765</v>
      </c>
      <c r="C41" s="80">
        <v>0.5789473684210527</v>
      </c>
      <c r="D41" s="80">
        <v>0.6842105263157895</v>
      </c>
      <c r="E41" s="28"/>
      <c r="F41" s="28"/>
      <c r="G41" s="24"/>
      <c r="H41" s="24"/>
      <c r="I41" s="24"/>
      <c r="J41" s="24"/>
      <c r="K41" s="24"/>
      <c r="L41" s="24"/>
      <c r="M41" s="24"/>
      <c r="N41" s="86"/>
      <c r="O41" s="86"/>
      <c r="P41" s="86"/>
    </row>
    <row r="42">
      <c r="A42" s="24"/>
      <c r="B42" s="28"/>
      <c r="C42" s="28"/>
      <c r="D42" s="28"/>
      <c r="E42" s="28"/>
      <c r="F42" s="28"/>
      <c r="G42" s="24"/>
      <c r="H42" s="24"/>
      <c r="I42" s="24"/>
      <c r="J42" s="24"/>
      <c r="K42" s="24"/>
      <c r="L42" s="24"/>
      <c r="M42" s="24"/>
      <c r="N42" s="86"/>
      <c r="O42" s="86"/>
      <c r="P42" s="86"/>
    </row>
    <row r="43">
      <c r="A43" s="24"/>
      <c r="B43" s="32" t="s">
        <v>751</v>
      </c>
      <c r="C43" s="77" t="s">
        <v>15</v>
      </c>
      <c r="D43" s="77" t="s">
        <v>16</v>
      </c>
      <c r="E43" s="28"/>
      <c r="F43" s="28"/>
      <c r="G43" s="24"/>
      <c r="H43" s="24"/>
      <c r="I43" s="24"/>
      <c r="J43" s="24"/>
      <c r="K43" s="24"/>
      <c r="L43" s="24"/>
      <c r="M43" s="24"/>
      <c r="N43" s="86"/>
      <c r="O43" s="86"/>
      <c r="P43" s="86"/>
    </row>
    <row r="44">
      <c r="A44" s="24"/>
      <c r="B44" s="77" t="s">
        <v>85</v>
      </c>
      <c r="C44" s="80">
        <v>1.0</v>
      </c>
      <c r="D44" s="80">
        <v>1.0</v>
      </c>
      <c r="E44" s="28"/>
      <c r="F44" s="28"/>
      <c r="G44" s="24"/>
      <c r="H44" s="24"/>
      <c r="I44" s="24"/>
      <c r="J44" s="24"/>
      <c r="K44" s="24"/>
      <c r="L44" s="24"/>
      <c r="M44" s="24"/>
      <c r="N44" s="86"/>
      <c r="O44" s="86"/>
      <c r="P44" s="86"/>
    </row>
    <row r="45">
      <c r="A45" s="24"/>
      <c r="B45" s="100" t="s">
        <v>300</v>
      </c>
      <c r="C45" s="80">
        <v>1.0</v>
      </c>
      <c r="D45" s="80">
        <v>1.0</v>
      </c>
      <c r="E45" s="28"/>
      <c r="F45" s="28"/>
      <c r="G45" s="24"/>
      <c r="H45" s="24"/>
      <c r="I45" s="24"/>
      <c r="J45" s="24"/>
      <c r="K45" s="24"/>
      <c r="L45" s="24"/>
      <c r="M45" s="24"/>
      <c r="N45" s="86"/>
      <c r="O45" s="86"/>
      <c r="P45" s="86"/>
    </row>
    <row r="46">
      <c r="A46" s="24"/>
      <c r="B46" s="100" t="s">
        <v>764</v>
      </c>
      <c r="C46" s="80">
        <v>1.0</v>
      </c>
      <c r="D46" s="80">
        <v>1.0</v>
      </c>
      <c r="E46" s="28"/>
      <c r="F46" s="28"/>
      <c r="G46" s="24"/>
      <c r="H46" s="24"/>
      <c r="I46" s="24"/>
      <c r="J46" s="24"/>
      <c r="K46" s="24"/>
      <c r="L46" s="24"/>
      <c r="M46" s="24"/>
      <c r="N46" s="86"/>
      <c r="O46" s="86"/>
      <c r="P46" s="86"/>
    </row>
    <row r="47">
      <c r="A47" s="24"/>
      <c r="B47" s="24"/>
      <c r="C47" s="28"/>
      <c r="D47" s="28"/>
      <c r="E47" s="28"/>
      <c r="F47" s="28"/>
      <c r="G47" s="24"/>
      <c r="H47" s="24"/>
      <c r="I47" s="24"/>
      <c r="J47" s="24"/>
      <c r="K47" s="24"/>
      <c r="L47" s="24"/>
      <c r="M47" s="24"/>
      <c r="N47" s="86"/>
      <c r="O47" s="86"/>
      <c r="P47" s="86"/>
    </row>
    <row r="48">
      <c r="A48" s="24"/>
      <c r="B48" s="24"/>
      <c r="C48" s="28"/>
      <c r="D48" s="28"/>
      <c r="E48" s="28"/>
      <c r="F48" s="28"/>
      <c r="G48" s="24"/>
      <c r="H48" s="24"/>
      <c r="I48" s="24"/>
      <c r="J48" s="24"/>
      <c r="K48" s="24"/>
      <c r="L48" s="24"/>
      <c r="M48" s="24"/>
      <c r="N48" s="86"/>
      <c r="O48" s="86"/>
      <c r="P48" s="86"/>
    </row>
    <row r="49">
      <c r="A49" s="24"/>
      <c r="B49" s="24"/>
      <c r="C49" s="28"/>
      <c r="D49" s="28"/>
      <c r="E49" s="28"/>
      <c r="F49" s="28"/>
      <c r="G49" s="24"/>
      <c r="H49" s="24"/>
      <c r="I49" s="24"/>
      <c r="J49" s="24"/>
      <c r="K49" s="24"/>
      <c r="L49" s="24"/>
      <c r="M49" s="24"/>
      <c r="N49" s="86"/>
      <c r="O49" s="86"/>
      <c r="P49" s="86"/>
    </row>
    <row r="50">
      <c r="A50" s="24"/>
      <c r="B50" s="24"/>
      <c r="C50" s="28"/>
      <c r="D50" s="28"/>
      <c r="E50" s="28"/>
      <c r="F50" s="28"/>
      <c r="G50" s="24"/>
      <c r="H50" s="24"/>
      <c r="I50" s="24"/>
      <c r="J50" s="24"/>
      <c r="K50" s="24"/>
      <c r="L50" s="24"/>
      <c r="M50" s="24"/>
      <c r="N50" s="86"/>
      <c r="O50" s="86"/>
      <c r="P50" s="86"/>
    </row>
    <row r="51">
      <c r="A51" s="24"/>
      <c r="B51" s="24"/>
      <c r="C51" s="28"/>
      <c r="D51" s="28"/>
      <c r="E51" s="28"/>
      <c r="F51" s="28"/>
      <c r="G51" s="24"/>
      <c r="H51" s="24"/>
      <c r="I51" s="24"/>
      <c r="J51" s="24"/>
      <c r="K51" s="24"/>
      <c r="L51" s="24"/>
      <c r="M51" s="24"/>
      <c r="N51" s="86"/>
      <c r="O51" s="86"/>
      <c r="P51" s="86"/>
    </row>
    <row r="52">
      <c r="A52" s="24"/>
      <c r="B52" s="24"/>
      <c r="C52" s="28"/>
      <c r="D52" s="28"/>
      <c r="E52" s="28"/>
      <c r="F52" s="28"/>
      <c r="G52" s="24"/>
      <c r="H52" s="24"/>
      <c r="I52" s="24"/>
      <c r="J52" s="24"/>
      <c r="K52" s="24"/>
      <c r="L52" s="24"/>
      <c r="M52" s="24"/>
      <c r="N52" s="86"/>
      <c r="O52" s="86"/>
      <c r="P52" s="86"/>
    </row>
    <row r="53">
      <c r="A53" s="24"/>
      <c r="B53" s="24"/>
      <c r="C53" s="28"/>
      <c r="D53" s="28"/>
      <c r="E53" s="28"/>
      <c r="F53" s="28"/>
      <c r="G53" s="24"/>
      <c r="H53" s="24"/>
      <c r="I53" s="24"/>
      <c r="J53" s="24"/>
      <c r="K53" s="24"/>
      <c r="L53" s="24"/>
      <c r="M53" s="24"/>
      <c r="N53" s="86"/>
      <c r="O53" s="86"/>
      <c r="P53" s="86"/>
    </row>
    <row r="54">
      <c r="A54" s="24"/>
      <c r="B54" s="24"/>
      <c r="C54" s="28"/>
      <c r="D54" s="28"/>
      <c r="E54" s="28"/>
      <c r="F54" s="28"/>
      <c r="G54" s="24"/>
      <c r="H54" s="24"/>
      <c r="I54" s="24"/>
      <c r="J54" s="24"/>
      <c r="K54" s="24"/>
      <c r="L54" s="24"/>
      <c r="M54" s="24"/>
      <c r="N54" s="86"/>
      <c r="O54" s="86"/>
      <c r="P54" s="86"/>
    </row>
    <row r="55">
      <c r="A55" s="24"/>
      <c r="B55" s="24"/>
      <c r="C55" s="28"/>
      <c r="D55" s="28"/>
      <c r="E55" s="28"/>
      <c r="F55" s="28"/>
      <c r="G55" s="24"/>
      <c r="H55" s="24"/>
      <c r="I55" s="24"/>
      <c r="J55" s="24"/>
      <c r="K55" s="24"/>
      <c r="L55" s="24"/>
      <c r="M55" s="24"/>
      <c r="N55" s="86"/>
      <c r="O55" s="86"/>
      <c r="P55" s="86"/>
    </row>
    <row r="56">
      <c r="A56" s="24"/>
      <c r="B56" s="24"/>
      <c r="C56" s="28"/>
      <c r="D56" s="28"/>
      <c r="E56" s="28"/>
      <c r="F56" s="28"/>
      <c r="G56" s="24"/>
      <c r="H56" s="24"/>
      <c r="I56" s="24"/>
      <c r="J56" s="24"/>
      <c r="K56" s="24"/>
      <c r="L56" s="24"/>
      <c r="M56" s="24"/>
      <c r="N56" s="86"/>
      <c r="O56" s="86"/>
      <c r="P56" s="86"/>
    </row>
    <row r="57">
      <c r="A57" s="24"/>
      <c r="B57" s="24"/>
      <c r="C57" s="28"/>
      <c r="D57" s="28"/>
      <c r="E57" s="28"/>
      <c r="F57" s="28"/>
      <c r="G57" s="24"/>
      <c r="H57" s="24"/>
      <c r="I57" s="24"/>
      <c r="J57" s="24"/>
      <c r="K57" s="24"/>
      <c r="L57" s="24"/>
      <c r="M57" s="24"/>
      <c r="N57" s="86"/>
      <c r="O57" s="86"/>
      <c r="P57" s="86"/>
    </row>
    <row r="58">
      <c r="A58" s="24"/>
      <c r="B58" s="24"/>
      <c r="C58" s="28"/>
      <c r="D58" s="28"/>
      <c r="E58" s="28"/>
      <c r="F58" s="28"/>
      <c r="G58" s="24"/>
      <c r="H58" s="24"/>
      <c r="I58" s="24"/>
      <c r="J58" s="24"/>
      <c r="K58" s="24"/>
      <c r="L58" s="24"/>
      <c r="M58" s="24"/>
      <c r="N58" s="86"/>
      <c r="O58" s="86"/>
      <c r="P58" s="86"/>
    </row>
    <row r="59">
      <c r="A59" s="24"/>
      <c r="B59" s="24"/>
      <c r="C59" s="28"/>
      <c r="D59" s="28"/>
      <c r="E59" s="28"/>
      <c r="F59" s="28"/>
      <c r="G59" s="24"/>
      <c r="H59" s="24"/>
      <c r="I59" s="24"/>
      <c r="J59" s="24"/>
      <c r="K59" s="24"/>
      <c r="L59" s="24"/>
      <c r="M59" s="24"/>
      <c r="N59" s="86"/>
      <c r="O59" s="86"/>
      <c r="P59" s="86"/>
    </row>
    <row r="60">
      <c r="A60" s="24"/>
      <c r="B60" s="24"/>
      <c r="C60" s="28"/>
      <c r="D60" s="28"/>
      <c r="E60" s="28"/>
      <c r="F60" s="28"/>
      <c r="G60" s="24"/>
      <c r="H60" s="24"/>
      <c r="I60" s="24"/>
      <c r="J60" s="24"/>
      <c r="K60" s="24"/>
      <c r="L60" s="24"/>
      <c r="M60" s="24"/>
      <c r="N60" s="86"/>
      <c r="O60" s="86"/>
      <c r="P60" s="86"/>
    </row>
    <row r="61">
      <c r="A61" s="24"/>
      <c r="B61" s="24"/>
      <c r="C61" s="28"/>
      <c r="D61" s="28"/>
      <c r="E61" s="28"/>
      <c r="F61" s="28"/>
      <c r="G61" s="24"/>
      <c r="H61" s="24"/>
      <c r="I61" s="24"/>
      <c r="J61" s="24"/>
      <c r="K61" s="24"/>
      <c r="L61" s="24"/>
      <c r="M61" s="24"/>
      <c r="N61" s="86"/>
      <c r="O61" s="86"/>
      <c r="P61" s="86"/>
    </row>
    <row r="62">
      <c r="A62" s="24"/>
      <c r="B62" s="24"/>
      <c r="C62" s="28"/>
      <c r="D62" s="28"/>
      <c r="E62" s="28"/>
      <c r="F62" s="28"/>
      <c r="G62" s="24"/>
      <c r="H62" s="24"/>
      <c r="I62" s="24"/>
      <c r="J62" s="24"/>
      <c r="K62" s="24"/>
      <c r="L62" s="24"/>
      <c r="M62" s="24"/>
      <c r="N62" s="86"/>
      <c r="O62" s="86"/>
      <c r="P62" s="86"/>
    </row>
    <row r="63">
      <c r="A63" s="24"/>
      <c r="B63" s="24"/>
      <c r="C63" s="28"/>
      <c r="D63" s="28"/>
      <c r="E63" s="28"/>
      <c r="F63" s="28"/>
      <c r="G63" s="24"/>
      <c r="H63" s="24"/>
      <c r="I63" s="24"/>
      <c r="J63" s="24"/>
      <c r="K63" s="24"/>
      <c r="L63" s="24"/>
      <c r="M63" s="24"/>
      <c r="N63" s="86"/>
      <c r="O63" s="86"/>
      <c r="P63" s="86"/>
    </row>
    <row r="64">
      <c r="A64" s="24"/>
      <c r="B64" s="24"/>
      <c r="C64" s="28"/>
      <c r="D64" s="28"/>
      <c r="E64" s="28"/>
      <c r="F64" s="28"/>
      <c r="G64" s="24"/>
      <c r="H64" s="24"/>
      <c r="I64" s="24"/>
      <c r="J64" s="24"/>
      <c r="K64" s="24"/>
      <c r="L64" s="24"/>
      <c r="M64" s="24"/>
      <c r="N64" s="86"/>
      <c r="O64" s="86"/>
      <c r="P64" s="86"/>
    </row>
    <row r="65">
      <c r="A65" s="24"/>
      <c r="B65" s="24"/>
      <c r="C65" s="28"/>
      <c r="D65" s="28"/>
      <c r="E65" s="28"/>
      <c r="F65" s="28"/>
      <c r="G65" s="24"/>
      <c r="H65" s="24"/>
      <c r="I65" s="24"/>
      <c r="J65" s="24"/>
      <c r="K65" s="24"/>
      <c r="L65" s="24"/>
      <c r="M65" s="24"/>
      <c r="N65" s="86"/>
      <c r="O65" s="86"/>
      <c r="P65" s="86"/>
    </row>
    <row r="66">
      <c r="A66" s="24"/>
      <c r="B66" s="24"/>
      <c r="C66" s="28"/>
      <c r="D66" s="28"/>
      <c r="E66" s="28"/>
      <c r="F66" s="28"/>
      <c r="G66" s="24"/>
      <c r="H66" s="24"/>
      <c r="I66" s="24"/>
      <c r="J66" s="24"/>
      <c r="K66" s="24"/>
      <c r="L66" s="24"/>
      <c r="M66" s="24"/>
      <c r="N66" s="86"/>
      <c r="O66" s="86"/>
      <c r="P66" s="86"/>
    </row>
    <row r="67">
      <c r="A67" s="24"/>
      <c r="B67" s="24"/>
      <c r="C67" s="28"/>
      <c r="D67" s="28"/>
      <c r="E67" s="28"/>
      <c r="F67" s="28"/>
      <c r="G67" s="24"/>
      <c r="H67" s="24"/>
      <c r="I67" s="24"/>
      <c r="J67" s="24"/>
      <c r="K67" s="24"/>
      <c r="L67" s="24"/>
      <c r="M67" s="24"/>
      <c r="N67" s="86"/>
      <c r="O67" s="86"/>
      <c r="P67" s="86"/>
    </row>
    <row r="68">
      <c r="A68" s="24"/>
      <c r="B68" s="24"/>
      <c r="C68" s="28"/>
      <c r="D68" s="28"/>
      <c r="E68" s="28"/>
      <c r="F68" s="28"/>
      <c r="G68" s="24"/>
      <c r="H68" s="24"/>
      <c r="I68" s="24"/>
      <c r="J68" s="24"/>
      <c r="K68" s="24"/>
      <c r="L68" s="24"/>
      <c r="M68" s="24"/>
      <c r="N68" s="86"/>
      <c r="O68" s="86"/>
      <c r="P68" s="86"/>
    </row>
    <row r="69">
      <c r="A69" s="24"/>
      <c r="B69" s="24"/>
      <c r="C69" s="28"/>
      <c r="D69" s="28"/>
      <c r="E69" s="28"/>
      <c r="F69" s="28"/>
      <c r="G69" s="24"/>
      <c r="H69" s="24"/>
      <c r="I69" s="24"/>
      <c r="J69" s="24"/>
      <c r="K69" s="24"/>
      <c r="L69" s="24"/>
      <c r="M69" s="24"/>
      <c r="N69" s="86"/>
      <c r="O69" s="86"/>
      <c r="P69" s="86"/>
    </row>
    <row r="70">
      <c r="A70" s="24"/>
      <c r="B70" s="24"/>
      <c r="C70" s="28"/>
      <c r="D70" s="28"/>
      <c r="E70" s="28"/>
      <c r="F70" s="28"/>
      <c r="G70" s="24"/>
      <c r="H70" s="24"/>
      <c r="I70" s="24"/>
      <c r="J70" s="24"/>
      <c r="K70" s="24"/>
      <c r="L70" s="24"/>
      <c r="M70" s="24"/>
      <c r="N70" s="86"/>
      <c r="O70" s="86"/>
      <c r="P70" s="86"/>
    </row>
    <row r="71">
      <c r="A71" s="24"/>
      <c r="B71" s="24"/>
      <c r="C71" s="28"/>
      <c r="D71" s="28"/>
      <c r="E71" s="28"/>
      <c r="F71" s="28"/>
      <c r="G71" s="24"/>
      <c r="H71" s="24"/>
      <c r="I71" s="24"/>
      <c r="J71" s="24"/>
      <c r="K71" s="24"/>
      <c r="L71" s="24"/>
      <c r="M71" s="24"/>
      <c r="N71" s="86"/>
      <c r="O71" s="86"/>
      <c r="P71" s="86"/>
    </row>
    <row r="72">
      <c r="A72" s="24"/>
      <c r="B72" s="24"/>
      <c r="C72" s="28"/>
      <c r="D72" s="28"/>
      <c r="E72" s="28"/>
      <c r="F72" s="28"/>
      <c r="G72" s="24"/>
      <c r="H72" s="24"/>
      <c r="I72" s="24"/>
      <c r="J72" s="24"/>
      <c r="K72" s="24"/>
      <c r="L72" s="24"/>
      <c r="M72" s="24"/>
      <c r="N72" s="86"/>
      <c r="O72" s="86"/>
      <c r="P72" s="86"/>
    </row>
    <row r="73">
      <c r="A73" s="24"/>
      <c r="B73" s="24"/>
      <c r="C73" s="28"/>
      <c r="D73" s="28"/>
      <c r="E73" s="28"/>
      <c r="F73" s="28"/>
      <c r="G73" s="24"/>
      <c r="H73" s="24"/>
      <c r="I73" s="24"/>
      <c r="J73" s="24"/>
      <c r="K73" s="24"/>
      <c r="L73" s="24"/>
      <c r="M73" s="24"/>
      <c r="N73" s="86"/>
      <c r="O73" s="86"/>
      <c r="P73" s="86"/>
    </row>
    <row r="74">
      <c r="A74" s="34"/>
      <c r="B74" s="34"/>
      <c r="C74" s="23"/>
      <c r="D74" s="23"/>
      <c r="E74" s="23"/>
      <c r="F74" s="23"/>
      <c r="G74" s="34"/>
      <c r="H74" s="34"/>
      <c r="I74" s="34"/>
      <c r="J74" s="34"/>
      <c r="K74" s="34"/>
      <c r="L74" s="34"/>
      <c r="M74" s="34"/>
      <c r="N74" s="32"/>
      <c r="O74" s="32"/>
      <c r="P74" s="32"/>
    </row>
  </sheetData>
  <mergeCells count="8">
    <mergeCell ref="C3:D3"/>
    <mergeCell ref="E3:F3"/>
    <mergeCell ref="J3:L3"/>
    <mergeCell ref="M3:O3"/>
    <mergeCell ref="D6:D7"/>
    <mergeCell ref="F6:F7"/>
    <mergeCell ref="J22:L22"/>
    <mergeCell ref="M22:O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6" width="11.25"/>
  </cols>
  <sheetData>
    <row r="1" ht="15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ht="15.75" customHeight="1">
      <c r="A3" s="28"/>
      <c r="B3" s="123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ht="15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ht="15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7.75"/>
    <col customWidth="1" min="3" max="3" width="5.88"/>
    <col customWidth="1" min="4" max="4" width="17.75"/>
    <col customWidth="1" min="5" max="5" width="5.88"/>
    <col customWidth="1" min="6" max="6" width="17.75"/>
    <col customWidth="1" min="7" max="7" width="5.88"/>
  </cols>
  <sheetData>
    <row r="1">
      <c r="A1" s="124"/>
      <c r="B1" s="124" t="s">
        <v>767</v>
      </c>
      <c r="C1" s="125"/>
      <c r="D1" s="124" t="s">
        <v>768</v>
      </c>
      <c r="E1" s="125"/>
      <c r="F1" s="124" t="s">
        <v>769</v>
      </c>
      <c r="G1" s="125"/>
    </row>
    <row r="2">
      <c r="A2" s="126"/>
      <c r="B2" s="126" t="s">
        <v>770</v>
      </c>
      <c r="C2" s="127"/>
      <c r="D2" s="126" t="s">
        <v>771</v>
      </c>
      <c r="E2" s="127"/>
      <c r="F2" s="126" t="s">
        <v>772</v>
      </c>
      <c r="G2" s="127"/>
    </row>
    <row r="3">
      <c r="A3" s="128">
        <v>1.0</v>
      </c>
      <c r="B3" s="129" t="s">
        <v>6</v>
      </c>
      <c r="C3" s="130">
        <v>5.0</v>
      </c>
      <c r="D3" s="129" t="s">
        <v>773</v>
      </c>
      <c r="E3" s="130">
        <v>19.0</v>
      </c>
      <c r="F3" s="129" t="s">
        <v>0</v>
      </c>
      <c r="G3" s="130">
        <v>50.0</v>
      </c>
    </row>
    <row r="4">
      <c r="A4" s="128">
        <v>2.0</v>
      </c>
      <c r="B4" s="129" t="s">
        <v>8</v>
      </c>
      <c r="C4" s="130">
        <v>5.0</v>
      </c>
      <c r="D4" s="129" t="s">
        <v>774</v>
      </c>
      <c r="E4" s="130">
        <v>6.0</v>
      </c>
      <c r="F4" s="129" t="s">
        <v>1</v>
      </c>
      <c r="G4" s="130">
        <v>37.0</v>
      </c>
    </row>
    <row r="5">
      <c r="A5" s="128">
        <v>3.0</v>
      </c>
      <c r="B5" s="129" t="s">
        <v>775</v>
      </c>
      <c r="C5" s="130">
        <v>5.0</v>
      </c>
      <c r="D5" s="129" t="s">
        <v>776</v>
      </c>
      <c r="E5" s="130">
        <v>2.0</v>
      </c>
      <c r="F5" s="129" t="s">
        <v>777</v>
      </c>
      <c r="G5" s="130">
        <v>33.0</v>
      </c>
    </row>
    <row r="6">
      <c r="A6" s="128">
        <v>4.0</v>
      </c>
      <c r="B6" s="129" t="s">
        <v>778</v>
      </c>
      <c r="C6" s="130">
        <v>5.0</v>
      </c>
      <c r="D6" s="129" t="s">
        <v>779</v>
      </c>
      <c r="E6" s="130">
        <v>15.0</v>
      </c>
      <c r="F6" s="131"/>
      <c r="G6" s="132"/>
    </row>
    <row r="7">
      <c r="A7" s="128">
        <v>5.0</v>
      </c>
      <c r="B7" s="129" t="s">
        <v>12</v>
      </c>
      <c r="C7" s="133">
        <v>45051.0</v>
      </c>
      <c r="D7" s="129" t="s">
        <v>780</v>
      </c>
      <c r="E7" s="130">
        <v>78.0</v>
      </c>
      <c r="F7" s="131"/>
      <c r="G7" s="132"/>
    </row>
    <row r="8">
      <c r="A8" s="128">
        <v>6.0</v>
      </c>
      <c r="B8" s="129" t="s">
        <v>781</v>
      </c>
      <c r="C8" s="133">
        <v>45051.0</v>
      </c>
      <c r="D8" s="131"/>
      <c r="E8" s="132"/>
      <c r="F8" s="131"/>
      <c r="G8" s="132"/>
    </row>
    <row r="9">
      <c r="A9" s="128">
        <v>7.0</v>
      </c>
      <c r="B9" s="129" t="s">
        <v>782</v>
      </c>
      <c r="C9" s="133">
        <v>45051.0</v>
      </c>
      <c r="D9" s="131"/>
      <c r="E9" s="132"/>
      <c r="F9" s="131"/>
      <c r="G9" s="132"/>
    </row>
    <row r="10">
      <c r="A10" s="128">
        <v>8.0</v>
      </c>
      <c r="B10" s="129" t="s">
        <v>18</v>
      </c>
      <c r="C10" s="133">
        <v>45051.0</v>
      </c>
      <c r="D10" s="131"/>
      <c r="E10" s="132"/>
      <c r="F10" s="131"/>
      <c r="G10" s="132"/>
    </row>
    <row r="11">
      <c r="A11" s="128">
        <v>9.0</v>
      </c>
      <c r="B11" s="129" t="s">
        <v>19</v>
      </c>
      <c r="C11" s="133">
        <v>45051.0</v>
      </c>
      <c r="D11" s="131"/>
      <c r="E11" s="132"/>
      <c r="F11" s="131"/>
      <c r="G11" s="132"/>
    </row>
    <row r="12">
      <c r="A12" s="128">
        <v>10.0</v>
      </c>
      <c r="B12" s="129" t="s">
        <v>783</v>
      </c>
      <c r="C12" s="134" t="s">
        <v>21</v>
      </c>
      <c r="D12" s="131"/>
      <c r="E12" s="132"/>
      <c r="F12" s="131"/>
      <c r="G12" s="132"/>
    </row>
    <row r="13">
      <c r="A13" s="128">
        <v>11.0</v>
      </c>
      <c r="B13" s="129" t="s">
        <v>784</v>
      </c>
      <c r="C13" s="134" t="s">
        <v>23</v>
      </c>
      <c r="D13" s="131"/>
      <c r="E13" s="132"/>
      <c r="F13" s="131"/>
      <c r="G13" s="132"/>
    </row>
    <row r="14">
      <c r="A14" s="128">
        <v>12.0</v>
      </c>
      <c r="B14" s="129" t="s">
        <v>785</v>
      </c>
      <c r="C14" s="130">
        <v>5.0</v>
      </c>
      <c r="D14" s="131"/>
      <c r="E14" s="132"/>
      <c r="F14" s="131"/>
      <c r="G14" s="132"/>
    </row>
    <row r="15">
      <c r="A15" s="128">
        <v>13.0</v>
      </c>
      <c r="B15" s="129" t="s">
        <v>753</v>
      </c>
      <c r="C15" s="130">
        <v>5.0</v>
      </c>
      <c r="D15" s="131"/>
      <c r="E15" s="132"/>
      <c r="F15" s="131"/>
      <c r="G15" s="132"/>
    </row>
    <row r="16">
      <c r="A16" s="128">
        <v>14.0</v>
      </c>
      <c r="B16" s="129" t="s">
        <v>26</v>
      </c>
      <c r="C16" s="130">
        <v>3.0</v>
      </c>
      <c r="D16" s="131"/>
      <c r="E16" s="132"/>
      <c r="F16" s="131"/>
      <c r="G16" s="132"/>
    </row>
    <row r="17">
      <c r="A17" s="128">
        <v>15.0</v>
      </c>
      <c r="B17" s="129" t="s">
        <v>27</v>
      </c>
      <c r="C17" s="130">
        <v>6.0</v>
      </c>
      <c r="D17" s="131"/>
      <c r="E17" s="132"/>
      <c r="F17" s="131"/>
      <c r="G17" s="132"/>
    </row>
    <row r="18">
      <c r="A18" s="128">
        <v>16.0</v>
      </c>
      <c r="B18" s="129" t="s">
        <v>28</v>
      </c>
      <c r="C18" s="130">
        <v>4.0</v>
      </c>
      <c r="D18" s="131"/>
      <c r="E18" s="132"/>
      <c r="F18" s="131"/>
      <c r="G18" s="132"/>
    </row>
    <row r="19">
      <c r="A19" s="128"/>
      <c r="B19" s="129"/>
      <c r="C19" s="130"/>
      <c r="D19" s="131"/>
      <c r="E19" s="132"/>
      <c r="G19" s="132"/>
    </row>
    <row r="20">
      <c r="A20" s="135"/>
      <c r="B20" s="131"/>
      <c r="C20" s="132"/>
      <c r="D20" s="136" t="s">
        <v>5</v>
      </c>
      <c r="E20" s="137">
        <f>sum(E3:E6)</f>
        <v>42</v>
      </c>
      <c r="F20" s="138" t="s">
        <v>786</v>
      </c>
      <c r="G20" s="137"/>
    </row>
    <row r="21">
      <c r="A21" s="139"/>
      <c r="B21" s="140"/>
      <c r="C21" s="141"/>
      <c r="D21" s="142" t="s">
        <v>9</v>
      </c>
      <c r="E21" s="143">
        <f>E7</f>
        <v>78</v>
      </c>
      <c r="F21" s="144" t="s">
        <v>787</v>
      </c>
      <c r="G21" s="141"/>
    </row>
  </sheetData>
  <drawing r:id="rId1"/>
</worksheet>
</file>