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All - Raw Data Analysis" sheetId="1" r:id="rId4"/>
    <sheet name="AveragesMedians - Testing Trend" sheetId="2" r:id="rId5"/>
    <sheet name="Linear - Linear Fitting" sheetId="3" r:id="rId6"/>
    <sheet name="NamedStorms - Named Storms Data" sheetId="4" r:id="rId7"/>
    <sheet name="Major&amp;Hurricanes - Hurricanes &amp;" sheetId="5" r:id="rId8"/>
    <sheet name="ACE&amp;Temperature - ACE &amp; Tempera" sheetId="6" r:id="rId9"/>
  </sheets>
</workbook>
</file>

<file path=xl/sharedStrings.xml><?xml version="1.0" encoding="utf-8"?>
<sst xmlns="http://schemas.openxmlformats.org/spreadsheetml/2006/main" uniqueCount="60">
  <si>
    <t>Raw Data Analysis</t>
  </si>
  <si>
    <t xml:space="preserve"> Year</t>
  </si>
  <si>
    <t xml:space="preserve">Classification   </t>
  </si>
  <si>
    <t>Named Storms</t>
  </si>
  <si>
    <t>Huricanes</t>
  </si>
  <si>
    <t>Major Hurricanes</t>
  </si>
  <si>
    <t>ACE</t>
  </si>
  <si>
    <t>Global Average Sea Surface Temperature Anomaly (°F)</t>
  </si>
  <si>
    <t>Global Average Sea Surface Temperature (°F)</t>
  </si>
  <si>
    <t>Global Average Sea Surface Temperature (°C)</t>
  </si>
  <si>
    <t>CO2 Mixing Ratios (ppm)</t>
  </si>
  <si>
    <t>Global Average Air Temperature Anomaly (°C)</t>
  </si>
  <si>
    <t>Global Average Air Temperature (°C)</t>
  </si>
  <si>
    <t>Global Average Air Temperature (°F)</t>
  </si>
  <si>
    <t xml:space="preserve">Difference Between Air and Sea Temperatures (°F) *Rounded Values* </t>
  </si>
  <si>
    <t xml:space="preserve">Difference Between Sea and Air Temperatures (°F) *Rounded Values* </t>
  </si>
  <si>
    <t xml:space="preserve">Difference Between Sea and Air Temperatures (°C) *Rounded Values* </t>
  </si>
  <si>
    <t>Difference Between Air and Sea Temperatures (°C) *Rounded Values*</t>
  </si>
  <si>
    <t>Air &gt; than Sea Data</t>
  </si>
  <si>
    <t>Sea &gt; than Air Data</t>
  </si>
  <si>
    <t>Below Normal</t>
  </si>
  <si>
    <t>*equal at y=0</t>
  </si>
  <si>
    <t>Near Normal</t>
  </si>
  <si>
    <t>Hyperactive</t>
  </si>
  <si>
    <t>Above Normal</t>
  </si>
  <si>
    <t>Testing Trends with Smoothed Data</t>
  </si>
  <si>
    <t>Named Storms Average</t>
  </si>
  <si>
    <t>Named Storms Median</t>
  </si>
  <si>
    <t>Hurricanes Average</t>
  </si>
  <si>
    <t>Hurricanes Median</t>
  </si>
  <si>
    <t>Major Hurricanes Average</t>
  </si>
  <si>
    <t>Major Hurricanes Median</t>
  </si>
  <si>
    <t>ACE Average</t>
  </si>
  <si>
    <t>ACE Median</t>
  </si>
  <si>
    <t>Temperature Difference °C</t>
  </si>
  <si>
    <t>Temperature Difference °C Average</t>
  </si>
  <si>
    <t>Temperature Difference °C Median</t>
  </si>
  <si>
    <t>Linear Fitting</t>
  </si>
  <si>
    <t>Year</t>
  </si>
  <si>
    <t>Major Hurricane Median</t>
  </si>
  <si>
    <t>Named Storms Data Analysis</t>
  </si>
  <si>
    <t>SIN Named Storms Median</t>
  </si>
  <si>
    <t>SIN Named Storms Median Check</t>
  </si>
  <si>
    <t>^Amplitude^</t>
  </si>
  <si>
    <t>^Frequency^</t>
  </si>
  <si>
    <t>^Position^</t>
  </si>
  <si>
    <t>*APF</t>
  </si>
  <si>
    <t>Hurricanes &amp; Major Hurricane Data Analysis</t>
  </si>
  <si>
    <t>Temperature Difference °F</t>
  </si>
  <si>
    <t>Temperature Difference °F Average</t>
  </si>
  <si>
    <t>Temperature Difference °F Median</t>
  </si>
  <si>
    <t>SIN Hurricanes Median</t>
  </si>
  <si>
    <t>SIN Major Hurricanes Median</t>
  </si>
  <si>
    <t>SIN Hurricanes Median Check</t>
  </si>
  <si>
    <t>SIN Major Hurricanes Median Check</t>
  </si>
  <si>
    <t>ACE &amp; Temperature Data Analysis</t>
  </si>
  <si>
    <t>SIN ACE Median</t>
  </si>
  <si>
    <t>SIN ACE Median Check</t>
  </si>
  <si>
    <t>SIN Temp. Difference Median</t>
  </si>
  <si>
    <t>SIN Temp. Median Check</t>
  </si>
</sst>
</file>

<file path=xl/styles.xml><?xml version="1.0" encoding="utf-8"?>
<styleSheet xmlns="http://schemas.openxmlformats.org/spreadsheetml/2006/main">
  <numFmts count="1">
    <numFmt numFmtId="0" formatCode="General"/>
  </numFmts>
  <fonts count="11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 Neue"/>
    </font>
    <font>
      <b val="1"/>
      <sz val="10"/>
      <color indexed="8"/>
      <name val="Helvetica Neue"/>
    </font>
    <font>
      <b val="1"/>
      <sz val="10"/>
      <color indexed="18"/>
      <name val="Verdana"/>
    </font>
    <font>
      <sz val="10"/>
      <color indexed="18"/>
      <name val="Verdana"/>
    </font>
    <font>
      <sz val="14"/>
      <color indexed="22"/>
      <name val="Helvetica"/>
    </font>
    <font>
      <sz val="11"/>
      <color indexed="8"/>
      <name val="Helvetica Neue"/>
    </font>
    <font>
      <sz val="12"/>
      <color indexed="9"/>
      <name val="Avenir Next"/>
    </font>
    <font>
      <sz val="10"/>
      <color indexed="8"/>
      <name val="Avenir Next"/>
    </font>
    <font>
      <sz val="12"/>
      <color indexed="8"/>
      <name val="Avenir Next"/>
    </font>
  </fonts>
  <fills count="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10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6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4"/>
      </right>
      <top style="thin">
        <color indexed="16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6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6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49" fontId="3" fillId="2" borderId="2" applyNumberFormat="1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0" fontId="4" fillId="4" borderId="3" applyNumberFormat="1" applyFont="1" applyFill="1" applyBorder="1" applyAlignment="1" applyProtection="0">
      <alignment vertical="center" wrapText="1" readingOrder="1"/>
    </xf>
    <xf numFmtId="0" fontId="5" borderId="3" applyNumberFormat="0" applyFont="1" applyFill="0" applyBorder="1" applyAlignment="1" applyProtection="0">
      <alignment vertical="center" wrapText="1" readingOrder="1"/>
    </xf>
    <xf numFmtId="0" fontId="0" borderId="4" applyNumberFormat="0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top" wrapText="1"/>
    </xf>
    <xf numFmtId="0" fontId="4" fillId="5" borderId="3" applyNumberFormat="1" applyFont="1" applyFill="1" applyBorder="1" applyAlignment="1" applyProtection="0">
      <alignment vertical="center" wrapText="1" readingOrder="1"/>
    </xf>
    <xf numFmtId="49" fontId="5" fillId="5" borderId="3" applyNumberFormat="1" applyFont="1" applyFill="1" applyBorder="1" applyAlignment="1" applyProtection="0">
      <alignment vertical="center" wrapText="1" readingOrder="1"/>
    </xf>
    <xf numFmtId="0" fontId="5" borderId="3" applyNumberFormat="1" applyFont="1" applyFill="0" applyBorder="1" applyAlignment="1" applyProtection="0">
      <alignment vertical="center" wrapText="1" readingOrder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5" borderId="3" applyNumberFormat="1" applyFont="1" applyFill="0" applyBorder="1" applyAlignment="1" applyProtection="0">
      <alignment vertical="center" wrapText="1" readingOrder="1"/>
    </xf>
    <xf numFmtId="0" fontId="4" borderId="3" applyNumberFormat="1" applyFont="1" applyFill="0" applyBorder="1" applyAlignment="1" applyProtection="0">
      <alignment vertical="center" wrapText="1" readingOrder="1"/>
    </xf>
    <xf numFmtId="49" fontId="5" fillId="6" borderId="3" applyNumberFormat="1" applyFont="1" applyFill="1" applyBorder="1" applyAlignment="1" applyProtection="0">
      <alignment vertical="center" wrapText="1" readingOrder="1"/>
    </xf>
    <xf numFmtId="0" fontId="0" borderId="6" applyNumberFormat="1" applyFont="1" applyFill="0" applyBorder="1" applyAlignment="1" applyProtection="0">
      <alignment vertical="top" wrapText="1"/>
    </xf>
    <xf numFmtId="0" fontId="4" fillId="7" borderId="3" applyNumberFormat="1" applyFont="1" applyFill="1" applyBorder="1" applyAlignment="1" applyProtection="0">
      <alignment vertical="center" wrapText="1" readingOrder="1"/>
    </xf>
    <xf numFmtId="49" fontId="5" fillId="7" borderId="3" applyNumberFormat="1" applyFont="1" applyFill="1" applyBorder="1" applyAlignment="1" applyProtection="0">
      <alignment vertical="center" wrapText="1" readingOrder="1"/>
    </xf>
    <xf numFmtId="0" fontId="6" borderId="6" applyNumberFormat="0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5" fillId="4" borderId="3" applyNumberFormat="1" applyFont="1" applyFill="1" applyBorder="1" applyAlignment="1" applyProtection="0">
      <alignment vertical="center" wrapText="1" readingOrder="1"/>
    </xf>
    <xf numFmtId="0" fontId="5" fillId="4" borderId="3" applyNumberFormat="0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borderId="8" applyNumberFormat="1" applyFont="1" applyFill="0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7" borderId="7" applyNumberFormat="0" applyFont="1" applyFill="0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f"/>
      <rgbColor rgb="ffb8b8b8"/>
      <rgbColor rgb="ff71ff3f"/>
      <rgbColor rgb="ffffbf00"/>
      <rgbColor rgb="ffbdc0bf"/>
      <rgbColor rgb="ffa5a5a5"/>
      <rgbColor rgb="ff808080"/>
      <rgbColor rgb="ff3f3f3f"/>
      <rgbColor rgb="ffd5d5d5"/>
      <rgbColor rgb="ff505050"/>
      <rgbColor rgb="ff72fce9"/>
      <rgbColor rgb="ffff968c"/>
      <rgbColor rgb="fffefb66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Sea Temperature Over Time</a:t>
            </a:r>
          </a:p>
        </c:rich>
      </c:tx>
      <c:layout>
        <c:manualLayout>
          <c:xMode val="edge"/>
          <c:yMode val="edge"/>
          <c:x val="0.315699"/>
          <c:y val="0"/>
          <c:w val="0.368602"/>
          <c:h val="0.088053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55391"/>
          <c:y val="0.0880533"/>
          <c:w val="0.906081"/>
          <c:h val="0.8437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- Raw Data Analysis'!$I$2</c:f>
              <c:strCache>
                <c:ptCount val="1"/>
                <c:pt idx="0">
                  <c:v>Global Average Sea Surface Temperature (°C)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1"/>
            <c:dispEq val="0"/>
          </c:trendline>
          <c:xVal>
            <c:numRef>
              <c:f>'All - Raw Data Analysis'!$A$33,'All - Raw Data Analysis'!$A$34,'All - Raw Data Analysis'!$A$35:$A$168</c:f>
              <c:numCache>
                <c:ptCount val="136"/>
                <c:pt idx="0">
                  <c:v>1880.000000</c:v>
                </c:pt>
                <c:pt idx="1">
                  <c:v>1881.000000</c:v>
                </c:pt>
                <c:pt idx="2">
                  <c:v>1882.000000</c:v>
                </c:pt>
                <c:pt idx="3">
                  <c:v>1883.000000</c:v>
                </c:pt>
                <c:pt idx="4">
                  <c:v>1884.000000</c:v>
                </c:pt>
                <c:pt idx="5">
                  <c:v>1885.000000</c:v>
                </c:pt>
                <c:pt idx="6">
                  <c:v>1886.000000</c:v>
                </c:pt>
                <c:pt idx="7">
                  <c:v>1887.000000</c:v>
                </c:pt>
                <c:pt idx="8">
                  <c:v>1888.000000</c:v>
                </c:pt>
                <c:pt idx="9">
                  <c:v>1889.000000</c:v>
                </c:pt>
                <c:pt idx="10">
                  <c:v>1890.000000</c:v>
                </c:pt>
                <c:pt idx="11">
                  <c:v>1891.000000</c:v>
                </c:pt>
                <c:pt idx="12">
                  <c:v>1892.000000</c:v>
                </c:pt>
                <c:pt idx="13">
                  <c:v>1893.000000</c:v>
                </c:pt>
                <c:pt idx="14">
                  <c:v>1894.000000</c:v>
                </c:pt>
                <c:pt idx="15">
                  <c:v>1895.000000</c:v>
                </c:pt>
                <c:pt idx="16">
                  <c:v>1896.000000</c:v>
                </c:pt>
                <c:pt idx="17">
                  <c:v>1897.000000</c:v>
                </c:pt>
                <c:pt idx="18">
                  <c:v>1898.000000</c:v>
                </c:pt>
                <c:pt idx="19">
                  <c:v>1899.000000</c:v>
                </c:pt>
                <c:pt idx="20">
                  <c:v>1900.000000</c:v>
                </c:pt>
                <c:pt idx="21">
                  <c:v>1901.000000</c:v>
                </c:pt>
                <c:pt idx="22">
                  <c:v>1902.000000</c:v>
                </c:pt>
                <c:pt idx="23">
                  <c:v>1903.000000</c:v>
                </c:pt>
                <c:pt idx="24">
                  <c:v>1904.000000</c:v>
                </c:pt>
                <c:pt idx="25">
                  <c:v>1905.000000</c:v>
                </c:pt>
                <c:pt idx="26">
                  <c:v>1906.000000</c:v>
                </c:pt>
                <c:pt idx="27">
                  <c:v>1907.000000</c:v>
                </c:pt>
                <c:pt idx="28">
                  <c:v>1908.000000</c:v>
                </c:pt>
                <c:pt idx="29">
                  <c:v>1909.000000</c:v>
                </c:pt>
                <c:pt idx="30">
                  <c:v>1910.000000</c:v>
                </c:pt>
                <c:pt idx="31">
                  <c:v>1911.000000</c:v>
                </c:pt>
                <c:pt idx="32">
                  <c:v>1912.000000</c:v>
                </c:pt>
                <c:pt idx="33">
                  <c:v>1913.000000</c:v>
                </c:pt>
                <c:pt idx="34">
                  <c:v>1914.000000</c:v>
                </c:pt>
                <c:pt idx="35">
                  <c:v>1915.000000</c:v>
                </c:pt>
                <c:pt idx="36">
                  <c:v>1916.000000</c:v>
                </c:pt>
                <c:pt idx="37">
                  <c:v>1917.000000</c:v>
                </c:pt>
                <c:pt idx="38">
                  <c:v>1918.000000</c:v>
                </c:pt>
                <c:pt idx="39">
                  <c:v>1919.000000</c:v>
                </c:pt>
                <c:pt idx="40">
                  <c:v>1920.000000</c:v>
                </c:pt>
                <c:pt idx="41">
                  <c:v>1921.000000</c:v>
                </c:pt>
                <c:pt idx="42">
                  <c:v>1922.000000</c:v>
                </c:pt>
                <c:pt idx="43">
                  <c:v>1923.000000</c:v>
                </c:pt>
                <c:pt idx="44">
                  <c:v>1924.000000</c:v>
                </c:pt>
                <c:pt idx="45">
                  <c:v>1925.000000</c:v>
                </c:pt>
                <c:pt idx="46">
                  <c:v>1926.000000</c:v>
                </c:pt>
                <c:pt idx="47">
                  <c:v>1927.000000</c:v>
                </c:pt>
                <c:pt idx="48">
                  <c:v>1928.000000</c:v>
                </c:pt>
                <c:pt idx="49">
                  <c:v>1929.000000</c:v>
                </c:pt>
                <c:pt idx="50">
                  <c:v>1930.000000</c:v>
                </c:pt>
                <c:pt idx="51">
                  <c:v>1931.000000</c:v>
                </c:pt>
                <c:pt idx="52">
                  <c:v>1932.000000</c:v>
                </c:pt>
                <c:pt idx="53">
                  <c:v>1933.000000</c:v>
                </c:pt>
                <c:pt idx="54">
                  <c:v>1934.000000</c:v>
                </c:pt>
                <c:pt idx="55">
                  <c:v>1935.000000</c:v>
                </c:pt>
                <c:pt idx="56">
                  <c:v>1936.000000</c:v>
                </c:pt>
                <c:pt idx="57">
                  <c:v>1937.000000</c:v>
                </c:pt>
                <c:pt idx="58">
                  <c:v>1938.000000</c:v>
                </c:pt>
                <c:pt idx="59">
                  <c:v>1939.000000</c:v>
                </c:pt>
                <c:pt idx="60">
                  <c:v>1940.000000</c:v>
                </c:pt>
                <c:pt idx="61">
                  <c:v>1941.000000</c:v>
                </c:pt>
                <c:pt idx="62">
                  <c:v>1942.000000</c:v>
                </c:pt>
                <c:pt idx="63">
                  <c:v>1943.000000</c:v>
                </c:pt>
                <c:pt idx="64">
                  <c:v>1944.000000</c:v>
                </c:pt>
                <c:pt idx="65">
                  <c:v>1945.000000</c:v>
                </c:pt>
                <c:pt idx="66">
                  <c:v>1946.000000</c:v>
                </c:pt>
                <c:pt idx="67">
                  <c:v>1947.000000</c:v>
                </c:pt>
                <c:pt idx="68">
                  <c:v>1948.000000</c:v>
                </c:pt>
                <c:pt idx="69">
                  <c:v>1949.000000</c:v>
                </c:pt>
                <c:pt idx="70">
                  <c:v>1950.000000</c:v>
                </c:pt>
                <c:pt idx="71">
                  <c:v>1951.000000</c:v>
                </c:pt>
                <c:pt idx="72">
                  <c:v>1952.000000</c:v>
                </c:pt>
                <c:pt idx="73">
                  <c:v>1953.000000</c:v>
                </c:pt>
                <c:pt idx="74">
                  <c:v>1954.000000</c:v>
                </c:pt>
                <c:pt idx="75">
                  <c:v>1955.000000</c:v>
                </c:pt>
                <c:pt idx="76">
                  <c:v>1956.000000</c:v>
                </c:pt>
                <c:pt idx="77">
                  <c:v>1957.000000</c:v>
                </c:pt>
                <c:pt idx="78">
                  <c:v>1958.000000</c:v>
                </c:pt>
                <c:pt idx="79">
                  <c:v>1959.000000</c:v>
                </c:pt>
                <c:pt idx="80">
                  <c:v>1960.000000</c:v>
                </c:pt>
                <c:pt idx="81">
                  <c:v>1961.000000</c:v>
                </c:pt>
                <c:pt idx="82">
                  <c:v>1962.000000</c:v>
                </c:pt>
                <c:pt idx="83">
                  <c:v>1963.000000</c:v>
                </c:pt>
                <c:pt idx="84">
                  <c:v>1964.000000</c:v>
                </c:pt>
                <c:pt idx="85">
                  <c:v>1965.000000</c:v>
                </c:pt>
                <c:pt idx="86">
                  <c:v>1966.000000</c:v>
                </c:pt>
                <c:pt idx="87">
                  <c:v>1967.000000</c:v>
                </c:pt>
                <c:pt idx="88">
                  <c:v>1968.000000</c:v>
                </c:pt>
                <c:pt idx="89">
                  <c:v>1969.000000</c:v>
                </c:pt>
                <c:pt idx="90">
                  <c:v>1970.000000</c:v>
                </c:pt>
                <c:pt idx="91">
                  <c:v>1971.000000</c:v>
                </c:pt>
                <c:pt idx="92">
                  <c:v>1972.000000</c:v>
                </c:pt>
                <c:pt idx="93">
                  <c:v>1973.000000</c:v>
                </c:pt>
                <c:pt idx="94">
                  <c:v>1974.000000</c:v>
                </c:pt>
                <c:pt idx="95">
                  <c:v>1975.000000</c:v>
                </c:pt>
                <c:pt idx="96">
                  <c:v>1976.000000</c:v>
                </c:pt>
                <c:pt idx="97">
                  <c:v>1977.000000</c:v>
                </c:pt>
                <c:pt idx="98">
                  <c:v>1978.000000</c:v>
                </c:pt>
                <c:pt idx="99">
                  <c:v>1979.000000</c:v>
                </c:pt>
                <c:pt idx="100">
                  <c:v>1980.000000</c:v>
                </c:pt>
                <c:pt idx="101">
                  <c:v>1981.000000</c:v>
                </c:pt>
                <c:pt idx="102">
                  <c:v>1982.000000</c:v>
                </c:pt>
                <c:pt idx="103">
                  <c:v>1983.000000</c:v>
                </c:pt>
                <c:pt idx="104">
                  <c:v>1984.000000</c:v>
                </c:pt>
                <c:pt idx="105">
                  <c:v>1985.000000</c:v>
                </c:pt>
                <c:pt idx="106">
                  <c:v>1986.000000</c:v>
                </c:pt>
                <c:pt idx="107">
                  <c:v>1987.000000</c:v>
                </c:pt>
                <c:pt idx="108">
                  <c:v>1988.000000</c:v>
                </c:pt>
                <c:pt idx="109">
                  <c:v>1989.000000</c:v>
                </c:pt>
                <c:pt idx="110">
                  <c:v>1990.000000</c:v>
                </c:pt>
                <c:pt idx="111">
                  <c:v>1991.000000</c:v>
                </c:pt>
                <c:pt idx="112">
                  <c:v>1992.000000</c:v>
                </c:pt>
                <c:pt idx="113">
                  <c:v>1993.000000</c:v>
                </c:pt>
                <c:pt idx="114">
                  <c:v>1994.000000</c:v>
                </c:pt>
                <c:pt idx="115">
                  <c:v>1995.000000</c:v>
                </c:pt>
                <c:pt idx="116">
                  <c:v>1996.000000</c:v>
                </c:pt>
                <c:pt idx="117">
                  <c:v>1997.000000</c:v>
                </c:pt>
                <c:pt idx="118">
                  <c:v>1998.000000</c:v>
                </c:pt>
                <c:pt idx="119">
                  <c:v>1999.000000</c:v>
                </c:pt>
                <c:pt idx="120">
                  <c:v>2000.000000</c:v>
                </c:pt>
                <c:pt idx="121">
                  <c:v>2001.000000</c:v>
                </c:pt>
                <c:pt idx="122">
                  <c:v>2002.000000</c:v>
                </c:pt>
                <c:pt idx="123">
                  <c:v>2003.000000</c:v>
                </c:pt>
                <c:pt idx="124">
                  <c:v>2004.000000</c:v>
                </c:pt>
                <c:pt idx="125">
                  <c:v>2005.000000</c:v>
                </c:pt>
                <c:pt idx="126">
                  <c:v>2006.000000</c:v>
                </c:pt>
                <c:pt idx="127">
                  <c:v>2007.000000</c:v>
                </c:pt>
                <c:pt idx="128">
                  <c:v>2008.000000</c:v>
                </c:pt>
                <c:pt idx="129">
                  <c:v>2009.000000</c:v>
                </c:pt>
                <c:pt idx="130">
                  <c:v>2010.000000</c:v>
                </c:pt>
                <c:pt idx="131">
                  <c:v>2011.000000</c:v>
                </c:pt>
                <c:pt idx="132">
                  <c:v>2012.000000</c:v>
                </c:pt>
                <c:pt idx="133">
                  <c:v>2013.000000</c:v>
                </c:pt>
                <c:pt idx="134">
                  <c:v>2014.000000</c:v>
                </c:pt>
                <c:pt idx="135">
                  <c:v>2015.000000</c:v>
                </c:pt>
              </c:numCache>
            </c:numRef>
          </c:xVal>
          <c:yVal>
            <c:numRef>
              <c:f>'All - Raw Data Analysis'!$I$33,'All - Raw Data Analysis'!$I$34,'All - Raw Data Analysis'!$I$35:$I$168</c:f>
              <c:numCache>
                <c:ptCount val="136"/>
                <c:pt idx="0">
                  <c:v>-27.432854</c:v>
                </c:pt>
                <c:pt idx="1">
                  <c:v>-23.308890</c:v>
                </c:pt>
                <c:pt idx="2">
                  <c:v>-23.902014</c:v>
                </c:pt>
                <c:pt idx="3">
                  <c:v>-26.664077</c:v>
                </c:pt>
                <c:pt idx="4">
                  <c:v>-31.826066</c:v>
                </c:pt>
                <c:pt idx="5">
                  <c:v>-34.541883</c:v>
                </c:pt>
                <c:pt idx="6">
                  <c:v>-33.857036</c:v>
                </c:pt>
                <c:pt idx="7">
                  <c:v>-38.122590</c:v>
                </c:pt>
                <c:pt idx="8">
                  <c:v>-29.308719</c:v>
                </c:pt>
                <c:pt idx="9">
                  <c:v>-27.483973</c:v>
                </c:pt>
                <c:pt idx="10">
                  <c:v>-42.401868</c:v>
                </c:pt>
                <c:pt idx="11">
                  <c:v>-34.266720</c:v>
                </c:pt>
                <c:pt idx="12">
                  <c:v>-39.922338</c:v>
                </c:pt>
                <c:pt idx="13">
                  <c:v>-39.797548</c:v>
                </c:pt>
                <c:pt idx="14">
                  <c:v>-41.071784</c:v>
                </c:pt>
                <c:pt idx="15">
                  <c:v>-34.732688</c:v>
                </c:pt>
                <c:pt idx="16">
                  <c:v>-25.868890</c:v>
                </c:pt>
                <c:pt idx="17">
                  <c:v>-26.931158</c:v>
                </c:pt>
                <c:pt idx="18">
                  <c:v>-37.758468</c:v>
                </c:pt>
                <c:pt idx="19">
                  <c:v>-30.235426</c:v>
                </c:pt>
                <c:pt idx="20">
                  <c:v>-26.840431</c:v>
                </c:pt>
                <c:pt idx="21">
                  <c:v>-33.994778</c:v>
                </c:pt>
                <c:pt idx="22">
                  <c:v>-38.061578</c:v>
                </c:pt>
                <c:pt idx="23">
                  <c:v>-44.674746</c:v>
                </c:pt>
                <c:pt idx="24">
                  <c:v>-49.942853</c:v>
                </c:pt>
                <c:pt idx="25">
                  <c:v>-39.164127</c:v>
                </c:pt>
                <c:pt idx="26">
                  <c:v>-37.466668</c:v>
                </c:pt>
                <c:pt idx="27">
                  <c:v>-40.940893</c:v>
                </c:pt>
                <c:pt idx="28">
                  <c:v>-49.300554</c:v>
                </c:pt>
                <c:pt idx="29">
                  <c:v>-50.875909</c:v>
                </c:pt>
                <c:pt idx="30">
                  <c:v>-48.491417</c:v>
                </c:pt>
                <c:pt idx="31">
                  <c:v>-50.647079</c:v>
                </c:pt>
                <c:pt idx="32">
                  <c:v>-39.920120</c:v>
                </c:pt>
                <c:pt idx="33">
                  <c:v>-43.261408</c:v>
                </c:pt>
                <c:pt idx="34">
                  <c:v>-34.075629</c:v>
                </c:pt>
                <c:pt idx="35">
                  <c:v>-27.946200</c:v>
                </c:pt>
                <c:pt idx="36">
                  <c:v>-39.857595</c:v>
                </c:pt>
                <c:pt idx="37">
                  <c:v>-37.306241</c:v>
                </c:pt>
                <c:pt idx="38">
                  <c:v>-31.126665</c:v>
                </c:pt>
                <c:pt idx="39">
                  <c:v>-17.998675</c:v>
                </c:pt>
                <c:pt idx="40">
                  <c:v>-33.883787</c:v>
                </c:pt>
                <c:pt idx="41">
                  <c:v>-33.648600</c:v>
                </c:pt>
                <c:pt idx="42">
                  <c:v>-36.530219</c:v>
                </c:pt>
                <c:pt idx="43">
                  <c:v>-35.368995</c:v>
                </c:pt>
                <c:pt idx="44">
                  <c:v>-36.993592</c:v>
                </c:pt>
                <c:pt idx="45">
                  <c:v>-31.061631</c:v>
                </c:pt>
                <c:pt idx="46">
                  <c:v>-25.620060</c:v>
                </c:pt>
                <c:pt idx="47">
                  <c:v>-29.211950</c:v>
                </c:pt>
                <c:pt idx="48">
                  <c:v>-32.290796</c:v>
                </c:pt>
                <c:pt idx="49">
                  <c:v>-35.244958</c:v>
                </c:pt>
                <c:pt idx="50">
                  <c:v>-25.433368</c:v>
                </c:pt>
                <c:pt idx="51">
                  <c:v>-24.082272</c:v>
                </c:pt>
                <c:pt idx="52">
                  <c:v>-28.521916</c:v>
                </c:pt>
                <c:pt idx="53">
                  <c:v>-31.876486</c:v>
                </c:pt>
                <c:pt idx="54">
                  <c:v>-26.925800</c:v>
                </c:pt>
                <c:pt idx="55">
                  <c:v>-27.089261</c:v>
                </c:pt>
                <c:pt idx="56">
                  <c:v>-25.689517</c:v>
                </c:pt>
                <c:pt idx="57">
                  <c:v>-19.259996</c:v>
                </c:pt>
                <c:pt idx="58">
                  <c:v>-25.818685</c:v>
                </c:pt>
                <c:pt idx="59">
                  <c:v>-22.047033</c:v>
                </c:pt>
                <c:pt idx="60">
                  <c:v>-8.669784</c:v>
                </c:pt>
                <c:pt idx="61">
                  <c:v>0.959161</c:v>
                </c:pt>
                <c:pt idx="62">
                  <c:v>-1.663296</c:v>
                </c:pt>
                <c:pt idx="63">
                  <c:v>-1.558054</c:v>
                </c:pt>
                <c:pt idx="64">
                  <c:v>6.987419</c:v>
                </c:pt>
                <c:pt idx="65">
                  <c:v>4.495516</c:v>
                </c:pt>
                <c:pt idx="66">
                  <c:v>-16.325949</c:v>
                </c:pt>
                <c:pt idx="67">
                  <c:v>-23.821594</c:v>
                </c:pt>
                <c:pt idx="68">
                  <c:v>-23.829770</c:v>
                </c:pt>
                <c:pt idx="69">
                  <c:v>-21.997888</c:v>
                </c:pt>
                <c:pt idx="70">
                  <c:v>-23.378945</c:v>
                </c:pt>
                <c:pt idx="71">
                  <c:v>-16.033574</c:v>
                </c:pt>
                <c:pt idx="72">
                  <c:v>-13.207547</c:v>
                </c:pt>
                <c:pt idx="73">
                  <c:v>-14.624741</c:v>
                </c:pt>
                <c:pt idx="74">
                  <c:v>-25.389120</c:v>
                </c:pt>
                <c:pt idx="75">
                  <c:v>-28.392443</c:v>
                </c:pt>
                <c:pt idx="76">
                  <c:v>-27.115794</c:v>
                </c:pt>
                <c:pt idx="77">
                  <c:v>-13.961242</c:v>
                </c:pt>
                <c:pt idx="78">
                  <c:v>-13.143563</c:v>
                </c:pt>
                <c:pt idx="79">
                  <c:v>-16.093841</c:v>
                </c:pt>
                <c:pt idx="80">
                  <c:v>-17.492231</c:v>
                </c:pt>
                <c:pt idx="81">
                  <c:v>-16.440327</c:v>
                </c:pt>
                <c:pt idx="82">
                  <c:v>-16.902845</c:v>
                </c:pt>
                <c:pt idx="83">
                  <c:v>-16.908896</c:v>
                </c:pt>
                <c:pt idx="84">
                  <c:v>-29.159942</c:v>
                </c:pt>
                <c:pt idx="85">
                  <c:v>-25.736755</c:v>
                </c:pt>
                <c:pt idx="86">
                  <c:v>-22.587094</c:v>
                </c:pt>
                <c:pt idx="87">
                  <c:v>-23.861854</c:v>
                </c:pt>
                <c:pt idx="88">
                  <c:v>-22.718958</c:v>
                </c:pt>
                <c:pt idx="89">
                  <c:v>-12.433295</c:v>
                </c:pt>
                <c:pt idx="90">
                  <c:v>-20.448139</c:v>
                </c:pt>
                <c:pt idx="91">
                  <c:v>-29.834483</c:v>
                </c:pt>
                <c:pt idx="92">
                  <c:v>-17.252952</c:v>
                </c:pt>
                <c:pt idx="93">
                  <c:v>-16.685127</c:v>
                </c:pt>
                <c:pt idx="94">
                  <c:v>-25.769154</c:v>
                </c:pt>
                <c:pt idx="95">
                  <c:v>-27.372696</c:v>
                </c:pt>
                <c:pt idx="96">
                  <c:v>-25.283548</c:v>
                </c:pt>
                <c:pt idx="97">
                  <c:v>-12.452080</c:v>
                </c:pt>
                <c:pt idx="98">
                  <c:v>-16.865986</c:v>
                </c:pt>
                <c:pt idx="99">
                  <c:v>-8.360701</c:v>
                </c:pt>
                <c:pt idx="100">
                  <c:v>-7.769790</c:v>
                </c:pt>
                <c:pt idx="101">
                  <c:v>-9.465928</c:v>
                </c:pt>
                <c:pt idx="102">
                  <c:v>-10.030273</c:v>
                </c:pt>
                <c:pt idx="103">
                  <c:v>-5.240822</c:v>
                </c:pt>
                <c:pt idx="104">
                  <c:v>-11.574979</c:v>
                </c:pt>
                <c:pt idx="105">
                  <c:v>-13.407410</c:v>
                </c:pt>
                <c:pt idx="106">
                  <c:v>-9.981099</c:v>
                </c:pt>
                <c:pt idx="107">
                  <c:v>-0.685498</c:v>
                </c:pt>
                <c:pt idx="108">
                  <c:v>-3.709119</c:v>
                </c:pt>
                <c:pt idx="109">
                  <c:v>-6.870252</c:v>
                </c:pt>
                <c:pt idx="110">
                  <c:v>-0.090932</c:v>
                </c:pt>
                <c:pt idx="111">
                  <c:v>-1.072174</c:v>
                </c:pt>
                <c:pt idx="112">
                  <c:v>-7.666916</c:v>
                </c:pt>
                <c:pt idx="113">
                  <c:v>-7.325371</c:v>
                </c:pt>
                <c:pt idx="114">
                  <c:v>-4.780641</c:v>
                </c:pt>
                <c:pt idx="115">
                  <c:v>-1.905942</c:v>
                </c:pt>
                <c:pt idx="116">
                  <c:v>-3.863222</c:v>
                </c:pt>
                <c:pt idx="117">
                  <c:v>5.673449</c:v>
                </c:pt>
                <c:pt idx="118">
                  <c:v>9.661718</c:v>
                </c:pt>
                <c:pt idx="119">
                  <c:v>-3.152925</c:v>
                </c:pt>
                <c:pt idx="120">
                  <c:v>-0.738352</c:v>
                </c:pt>
                <c:pt idx="121">
                  <c:v>5.713321</c:v>
                </c:pt>
                <c:pt idx="122">
                  <c:v>8.231224</c:v>
                </c:pt>
                <c:pt idx="123">
                  <c:v>10.557515</c:v>
                </c:pt>
                <c:pt idx="124">
                  <c:v>9.700894</c:v>
                </c:pt>
                <c:pt idx="125">
                  <c:v>11.325193</c:v>
                </c:pt>
                <c:pt idx="126">
                  <c:v>10.857142</c:v>
                </c:pt>
                <c:pt idx="127">
                  <c:v>6.480316</c:v>
                </c:pt>
                <c:pt idx="128">
                  <c:v>5.808011</c:v>
                </c:pt>
                <c:pt idx="129">
                  <c:v>14.107904</c:v>
                </c:pt>
                <c:pt idx="130">
                  <c:v>14.991205</c:v>
                </c:pt>
                <c:pt idx="131">
                  <c:v>8.368762</c:v>
                </c:pt>
                <c:pt idx="132">
                  <c:v>11.996647</c:v>
                </c:pt>
                <c:pt idx="133">
                  <c:v>14.004399</c:v>
                </c:pt>
                <c:pt idx="134">
                  <c:v>20.019824</c:v>
                </c:pt>
                <c:pt idx="135">
                  <c:v>26.675889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75"/>
        <c:minorUnit val="37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2.5"/>
        <c:minorUnit val="11.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577639"/>
          <c:y val="0.12368"/>
          <c:w val="0.933979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v>Named Storms Median, Temperature Difference Median</c:v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'AveragesMedians - Testing Trend'!$P$32:$P$158</c:f>
              <c:numCache>
                <c:ptCount val="127"/>
                <c:pt idx="0">
                  <c:v>-41.788492</c:v>
                </c:pt>
                <c:pt idx="1">
                  <c:v>-41.788492</c:v>
                </c:pt>
                <c:pt idx="2">
                  <c:v>-42.828214</c:v>
                </c:pt>
                <c:pt idx="3">
                  <c:v>-42.918611</c:v>
                </c:pt>
                <c:pt idx="4">
                  <c:v>-44.646361</c:v>
                </c:pt>
                <c:pt idx="5">
                  <c:v>-42.918611</c:v>
                </c:pt>
                <c:pt idx="6">
                  <c:v>-46.132806</c:v>
                </c:pt>
                <c:pt idx="7">
                  <c:v>-46.132806</c:v>
                </c:pt>
                <c:pt idx="8">
                  <c:v>-43.375000</c:v>
                </c:pt>
                <c:pt idx="9">
                  <c:v>-46.132806</c:v>
                </c:pt>
                <c:pt idx="10">
                  <c:v>-47.228917</c:v>
                </c:pt>
                <c:pt idx="11">
                  <c:v>-44.565833</c:v>
                </c:pt>
                <c:pt idx="12">
                  <c:v>-44.565833</c:v>
                </c:pt>
                <c:pt idx="13">
                  <c:v>-44.565833</c:v>
                </c:pt>
                <c:pt idx="14">
                  <c:v>-44.565833</c:v>
                </c:pt>
                <c:pt idx="15">
                  <c:v>-47.671889</c:v>
                </c:pt>
                <c:pt idx="16">
                  <c:v>-47.722944</c:v>
                </c:pt>
                <c:pt idx="17">
                  <c:v>-50.644333</c:v>
                </c:pt>
                <c:pt idx="18">
                  <c:v>-51.820278</c:v>
                </c:pt>
                <c:pt idx="19">
                  <c:v>-52.523167</c:v>
                </c:pt>
                <c:pt idx="20">
                  <c:v>-53.070278</c:v>
                </c:pt>
                <c:pt idx="21">
                  <c:v>-55.335583</c:v>
                </c:pt>
                <c:pt idx="22">
                  <c:v>-58.970861</c:v>
                </c:pt>
                <c:pt idx="23">
                  <c:v>-58.970861</c:v>
                </c:pt>
                <c:pt idx="24">
                  <c:v>-56.753944</c:v>
                </c:pt>
                <c:pt idx="25">
                  <c:v>-53.070278</c:v>
                </c:pt>
                <c:pt idx="26">
                  <c:v>-52.958278</c:v>
                </c:pt>
                <c:pt idx="27">
                  <c:v>-52.958278</c:v>
                </c:pt>
                <c:pt idx="28">
                  <c:v>-51.205611</c:v>
                </c:pt>
                <c:pt idx="29">
                  <c:v>-49.548611</c:v>
                </c:pt>
                <c:pt idx="30">
                  <c:v>-47.374167</c:v>
                </c:pt>
                <c:pt idx="31">
                  <c:v>-44.724167</c:v>
                </c:pt>
                <c:pt idx="32">
                  <c:v>-44.724167</c:v>
                </c:pt>
                <c:pt idx="33">
                  <c:v>-44.724167</c:v>
                </c:pt>
                <c:pt idx="34">
                  <c:v>-46.875417</c:v>
                </c:pt>
                <c:pt idx="35">
                  <c:v>-46.875417</c:v>
                </c:pt>
                <c:pt idx="36">
                  <c:v>-47.192889</c:v>
                </c:pt>
                <c:pt idx="37">
                  <c:v>-47.192889</c:v>
                </c:pt>
                <c:pt idx="38">
                  <c:v>-45.581917</c:v>
                </c:pt>
                <c:pt idx="39">
                  <c:v>-46.513972</c:v>
                </c:pt>
                <c:pt idx="40">
                  <c:v>-47.555667</c:v>
                </c:pt>
                <c:pt idx="41">
                  <c:v>-47.555667</c:v>
                </c:pt>
                <c:pt idx="42">
                  <c:v>-46.513972</c:v>
                </c:pt>
                <c:pt idx="43">
                  <c:v>-44.974556</c:v>
                </c:pt>
                <c:pt idx="44">
                  <c:v>-44.892000</c:v>
                </c:pt>
                <c:pt idx="45">
                  <c:v>-43.984583</c:v>
                </c:pt>
                <c:pt idx="46">
                  <c:v>-43.331500</c:v>
                </c:pt>
                <c:pt idx="47">
                  <c:v>-43.331500</c:v>
                </c:pt>
                <c:pt idx="48">
                  <c:v>-42.405306</c:v>
                </c:pt>
                <c:pt idx="49">
                  <c:v>-42.405306</c:v>
                </c:pt>
                <c:pt idx="50">
                  <c:v>-41.717167</c:v>
                </c:pt>
                <c:pt idx="51">
                  <c:v>-41.717167</c:v>
                </c:pt>
                <c:pt idx="52">
                  <c:v>-41.717167</c:v>
                </c:pt>
                <c:pt idx="53">
                  <c:v>-40.386044</c:v>
                </c:pt>
                <c:pt idx="54">
                  <c:v>-38.011294</c:v>
                </c:pt>
                <c:pt idx="55">
                  <c:v>-32.092778</c:v>
                </c:pt>
                <c:pt idx="56">
                  <c:v>-24.416389</c:v>
                </c:pt>
                <c:pt idx="57">
                  <c:v>-24.416389</c:v>
                </c:pt>
                <c:pt idx="58">
                  <c:v>-24.416389</c:v>
                </c:pt>
                <c:pt idx="59">
                  <c:v>-24.416389</c:v>
                </c:pt>
                <c:pt idx="60">
                  <c:v>-24.416389</c:v>
                </c:pt>
                <c:pt idx="61">
                  <c:v>-27.404361</c:v>
                </c:pt>
                <c:pt idx="62">
                  <c:v>-33.187528</c:v>
                </c:pt>
                <c:pt idx="63">
                  <c:v>-33.187528</c:v>
                </c:pt>
                <c:pt idx="64">
                  <c:v>-33.533111</c:v>
                </c:pt>
                <c:pt idx="65">
                  <c:v>-36.029694</c:v>
                </c:pt>
                <c:pt idx="66">
                  <c:v>-38.576194</c:v>
                </c:pt>
                <c:pt idx="67">
                  <c:v>-39.492139</c:v>
                </c:pt>
                <c:pt idx="68">
                  <c:v>-38.576194</c:v>
                </c:pt>
                <c:pt idx="69">
                  <c:v>-36.019083</c:v>
                </c:pt>
                <c:pt idx="70">
                  <c:v>-33.907056</c:v>
                </c:pt>
                <c:pt idx="71">
                  <c:v>-33.907056</c:v>
                </c:pt>
                <c:pt idx="72">
                  <c:v>-34.604861</c:v>
                </c:pt>
                <c:pt idx="73">
                  <c:v>-34.954056</c:v>
                </c:pt>
                <c:pt idx="74">
                  <c:v>-35.045306</c:v>
                </c:pt>
                <c:pt idx="75">
                  <c:v>-35.045306</c:v>
                </c:pt>
                <c:pt idx="76">
                  <c:v>-35.045306</c:v>
                </c:pt>
                <c:pt idx="77">
                  <c:v>-35.045306</c:v>
                </c:pt>
                <c:pt idx="78">
                  <c:v>-35.313639</c:v>
                </c:pt>
                <c:pt idx="79">
                  <c:v>-37.521667</c:v>
                </c:pt>
                <c:pt idx="80">
                  <c:v>-37.521667</c:v>
                </c:pt>
                <c:pt idx="81">
                  <c:v>-39.011389</c:v>
                </c:pt>
                <c:pt idx="82">
                  <c:v>-39.590778</c:v>
                </c:pt>
                <c:pt idx="83">
                  <c:v>-39.590778</c:v>
                </c:pt>
                <c:pt idx="84">
                  <c:v>-39.590778</c:v>
                </c:pt>
                <c:pt idx="85">
                  <c:v>-39.590778</c:v>
                </c:pt>
                <c:pt idx="86">
                  <c:v>-39.590778</c:v>
                </c:pt>
                <c:pt idx="87">
                  <c:v>-40.437778</c:v>
                </c:pt>
                <c:pt idx="88">
                  <c:v>-39.011389</c:v>
                </c:pt>
                <c:pt idx="89">
                  <c:v>-37.534500</c:v>
                </c:pt>
                <c:pt idx="90">
                  <c:v>-37.534500</c:v>
                </c:pt>
                <c:pt idx="91">
                  <c:v>-36.093667</c:v>
                </c:pt>
                <c:pt idx="92">
                  <c:v>-35.397583</c:v>
                </c:pt>
                <c:pt idx="93">
                  <c:v>-34.187139</c:v>
                </c:pt>
                <c:pt idx="94">
                  <c:v>-32.306778</c:v>
                </c:pt>
                <c:pt idx="95">
                  <c:v>-31.658250</c:v>
                </c:pt>
                <c:pt idx="96">
                  <c:v>-31.658250</c:v>
                </c:pt>
                <c:pt idx="97">
                  <c:v>-30.935778</c:v>
                </c:pt>
                <c:pt idx="98">
                  <c:v>-30.023417</c:v>
                </c:pt>
                <c:pt idx="99">
                  <c:v>-29.477806</c:v>
                </c:pt>
                <c:pt idx="100">
                  <c:v>-29.477806</c:v>
                </c:pt>
                <c:pt idx="101">
                  <c:v>-29.098056</c:v>
                </c:pt>
                <c:pt idx="102">
                  <c:v>-27.897472</c:v>
                </c:pt>
                <c:pt idx="103">
                  <c:v>-27.897472</c:v>
                </c:pt>
                <c:pt idx="104">
                  <c:v>-28.515611</c:v>
                </c:pt>
                <c:pt idx="105">
                  <c:v>-27.845028</c:v>
                </c:pt>
                <c:pt idx="106">
                  <c:v>-27.132667</c:v>
                </c:pt>
                <c:pt idx="107">
                  <c:v>-26.789722</c:v>
                </c:pt>
                <c:pt idx="108">
                  <c:v>-26.789722</c:v>
                </c:pt>
                <c:pt idx="109">
                  <c:v>-26.332361</c:v>
                </c:pt>
                <c:pt idx="110">
                  <c:v>-26.332361</c:v>
                </c:pt>
                <c:pt idx="111">
                  <c:v>-26.332361</c:v>
                </c:pt>
                <c:pt idx="112">
                  <c:v>-26.332361</c:v>
                </c:pt>
                <c:pt idx="113">
                  <c:v>-25.259917</c:v>
                </c:pt>
                <c:pt idx="114">
                  <c:v>-22.080278</c:v>
                </c:pt>
                <c:pt idx="115">
                  <c:v>-19.294389</c:v>
                </c:pt>
                <c:pt idx="116">
                  <c:v>-18.595444</c:v>
                </c:pt>
                <c:pt idx="117">
                  <c:v>-17.721306</c:v>
                </c:pt>
                <c:pt idx="118">
                  <c:v>-17.721306</c:v>
                </c:pt>
                <c:pt idx="119">
                  <c:v>-18.948167</c:v>
                </c:pt>
                <c:pt idx="120">
                  <c:v>-17.239583</c:v>
                </c:pt>
                <c:pt idx="121">
                  <c:v>-16.006444</c:v>
                </c:pt>
                <c:pt idx="122">
                  <c:v>-16.006444</c:v>
                </c:pt>
                <c:pt idx="123">
                  <c:v>-15.838583</c:v>
                </c:pt>
                <c:pt idx="124">
                  <c:v>-15.758750</c:v>
                </c:pt>
                <c:pt idx="125">
                  <c:v>-15.170861</c:v>
                </c:pt>
                <c:pt idx="126">
                  <c:v>-13.737250</c:v>
                </c:pt>
              </c:numCache>
            </c:numRef>
          </c:xVal>
          <c:yVal>
            <c:numRef>
              <c:f>'AveragesMedians - Testing Trend'!$D$32:$D$168</c:f>
              <c:numCache>
                <c:ptCount val="129"/>
                <c:pt idx="0">
                  <c:v>8.500000</c:v>
                </c:pt>
                <c:pt idx="1">
                  <c:v>7.500000</c:v>
                </c:pt>
                <c:pt idx="2">
                  <c:v>8.500000</c:v>
                </c:pt>
                <c:pt idx="3">
                  <c:v>9.000000</c:v>
                </c:pt>
                <c:pt idx="4">
                  <c:v>9.000000</c:v>
                </c:pt>
                <c:pt idx="5">
                  <c:v>9.000000</c:v>
                </c:pt>
                <c:pt idx="6">
                  <c:v>9.000000</c:v>
                </c:pt>
                <c:pt idx="7">
                  <c:v>9.000000</c:v>
                </c:pt>
                <c:pt idx="8">
                  <c:v>8.000000</c:v>
                </c:pt>
                <c:pt idx="9">
                  <c:v>8.000000</c:v>
                </c:pt>
                <c:pt idx="10">
                  <c:v>8.000000</c:v>
                </c:pt>
                <c:pt idx="11">
                  <c:v>8.000000</c:v>
                </c:pt>
                <c:pt idx="12">
                  <c:v>8.000000</c:v>
                </c:pt>
                <c:pt idx="13">
                  <c:v>7.000000</c:v>
                </c:pt>
                <c:pt idx="14">
                  <c:v>7.000000</c:v>
                </c:pt>
                <c:pt idx="15">
                  <c:v>7.000000</c:v>
                </c:pt>
                <c:pt idx="16">
                  <c:v>7.000000</c:v>
                </c:pt>
                <c:pt idx="17">
                  <c:v>8.500000</c:v>
                </c:pt>
                <c:pt idx="18">
                  <c:v>8.500000</c:v>
                </c:pt>
                <c:pt idx="19">
                  <c:v>8.500000</c:v>
                </c:pt>
                <c:pt idx="20">
                  <c:v>8.500000</c:v>
                </c:pt>
                <c:pt idx="21">
                  <c:v>8.000000</c:v>
                </c:pt>
                <c:pt idx="22">
                  <c:v>6.000000</c:v>
                </c:pt>
                <c:pt idx="23">
                  <c:v>6.500000</c:v>
                </c:pt>
                <c:pt idx="24">
                  <c:v>6.000000</c:v>
                </c:pt>
                <c:pt idx="25">
                  <c:v>6.000000</c:v>
                </c:pt>
                <c:pt idx="26">
                  <c:v>6.000000</c:v>
                </c:pt>
                <c:pt idx="27">
                  <c:v>6.000000</c:v>
                </c:pt>
                <c:pt idx="28">
                  <c:v>6.000000</c:v>
                </c:pt>
                <c:pt idx="29">
                  <c:v>6.000000</c:v>
                </c:pt>
                <c:pt idx="30">
                  <c:v>6.000000</c:v>
                </c:pt>
                <c:pt idx="31">
                  <c:v>6.000000</c:v>
                </c:pt>
                <c:pt idx="32">
                  <c:v>6.000000</c:v>
                </c:pt>
                <c:pt idx="33">
                  <c:v>5.500000</c:v>
                </c:pt>
                <c:pt idx="34">
                  <c:v>5.500000</c:v>
                </c:pt>
                <c:pt idx="35">
                  <c:v>6.000000</c:v>
                </c:pt>
                <c:pt idx="36">
                  <c:v>5.500000</c:v>
                </c:pt>
                <c:pt idx="37">
                  <c:v>5.500000</c:v>
                </c:pt>
                <c:pt idx="38">
                  <c:v>6.500000</c:v>
                </c:pt>
                <c:pt idx="39">
                  <c:v>6.500000</c:v>
                </c:pt>
                <c:pt idx="40">
                  <c:v>6.500000</c:v>
                </c:pt>
                <c:pt idx="41">
                  <c:v>6.500000</c:v>
                </c:pt>
                <c:pt idx="42">
                  <c:v>7.000000</c:v>
                </c:pt>
                <c:pt idx="43">
                  <c:v>8.500000</c:v>
                </c:pt>
                <c:pt idx="44">
                  <c:v>9.500000</c:v>
                </c:pt>
                <c:pt idx="45">
                  <c:v>9.500000</c:v>
                </c:pt>
                <c:pt idx="46">
                  <c:v>9.500000</c:v>
                </c:pt>
                <c:pt idx="47">
                  <c:v>10.500000</c:v>
                </c:pt>
                <c:pt idx="48">
                  <c:v>12.000000</c:v>
                </c:pt>
                <c:pt idx="49">
                  <c:v>12.000000</c:v>
                </c:pt>
                <c:pt idx="50">
                  <c:v>12.000000</c:v>
                </c:pt>
                <c:pt idx="51">
                  <c:v>12.000000</c:v>
                </c:pt>
                <c:pt idx="52">
                  <c:v>10.000000</c:v>
                </c:pt>
                <c:pt idx="53">
                  <c:v>10.000000</c:v>
                </c:pt>
                <c:pt idx="54">
                  <c:v>9.500000</c:v>
                </c:pt>
                <c:pt idx="55">
                  <c:v>9.500000</c:v>
                </c:pt>
                <c:pt idx="56">
                  <c:v>10.500000</c:v>
                </c:pt>
                <c:pt idx="57">
                  <c:v>9.500000</c:v>
                </c:pt>
                <c:pt idx="58">
                  <c:v>9.000000</c:v>
                </c:pt>
                <c:pt idx="59">
                  <c:v>9.000000</c:v>
                </c:pt>
                <c:pt idx="60">
                  <c:v>9.500000</c:v>
                </c:pt>
                <c:pt idx="61">
                  <c:v>10.500000</c:v>
                </c:pt>
                <c:pt idx="62">
                  <c:v>10.500000</c:v>
                </c:pt>
                <c:pt idx="63">
                  <c:v>10.000000</c:v>
                </c:pt>
                <c:pt idx="64">
                  <c:v>10.500000</c:v>
                </c:pt>
                <c:pt idx="65">
                  <c:v>10.500000</c:v>
                </c:pt>
                <c:pt idx="66">
                  <c:v>10.500000</c:v>
                </c:pt>
                <c:pt idx="67">
                  <c:v>10.500000</c:v>
                </c:pt>
                <c:pt idx="68">
                  <c:v>10.500000</c:v>
                </c:pt>
                <c:pt idx="69">
                  <c:v>10.500000</c:v>
                </c:pt>
                <c:pt idx="70">
                  <c:v>10.500000</c:v>
                </c:pt>
                <c:pt idx="71">
                  <c:v>10.000000</c:v>
                </c:pt>
                <c:pt idx="72">
                  <c:v>10.500000</c:v>
                </c:pt>
                <c:pt idx="73">
                  <c:v>10.500000</c:v>
                </c:pt>
                <c:pt idx="74">
                  <c:v>9.500000</c:v>
                </c:pt>
                <c:pt idx="75">
                  <c:v>9.500000</c:v>
                </c:pt>
                <c:pt idx="76">
                  <c:v>8.500000</c:v>
                </c:pt>
                <c:pt idx="77">
                  <c:v>9.500000</c:v>
                </c:pt>
                <c:pt idx="78">
                  <c:v>9.500000</c:v>
                </c:pt>
                <c:pt idx="79">
                  <c:v>8.500000</c:v>
                </c:pt>
                <c:pt idx="80">
                  <c:v>8.500000</c:v>
                </c:pt>
                <c:pt idx="81">
                  <c:v>9.500000</c:v>
                </c:pt>
                <c:pt idx="82">
                  <c:v>9.500000</c:v>
                </c:pt>
                <c:pt idx="83">
                  <c:v>9.500000</c:v>
                </c:pt>
                <c:pt idx="84">
                  <c:v>9.000000</c:v>
                </c:pt>
                <c:pt idx="85">
                  <c:v>9.000000</c:v>
                </c:pt>
                <c:pt idx="86">
                  <c:v>9.500000</c:v>
                </c:pt>
                <c:pt idx="87">
                  <c:v>9.500000</c:v>
                </c:pt>
                <c:pt idx="88">
                  <c:v>9.500000</c:v>
                </c:pt>
                <c:pt idx="89">
                  <c:v>10.000000</c:v>
                </c:pt>
                <c:pt idx="90">
                  <c:v>9.500000</c:v>
                </c:pt>
                <c:pt idx="91">
                  <c:v>9.500000</c:v>
                </c:pt>
                <c:pt idx="92">
                  <c:v>9.500000</c:v>
                </c:pt>
                <c:pt idx="93">
                  <c:v>9.500000</c:v>
                </c:pt>
                <c:pt idx="94">
                  <c:v>9.500000</c:v>
                </c:pt>
                <c:pt idx="95">
                  <c:v>9.500000</c:v>
                </c:pt>
                <c:pt idx="96">
                  <c:v>10.500000</c:v>
                </c:pt>
                <c:pt idx="97">
                  <c:v>10.000000</c:v>
                </c:pt>
                <c:pt idx="98">
                  <c:v>10.000000</c:v>
                </c:pt>
                <c:pt idx="99">
                  <c:v>10.000000</c:v>
                </c:pt>
                <c:pt idx="100">
                  <c:v>11.000000</c:v>
                </c:pt>
                <c:pt idx="101">
                  <c:v>11.000000</c:v>
                </c:pt>
                <c:pt idx="102">
                  <c:v>9.500000</c:v>
                </c:pt>
                <c:pt idx="103">
                  <c:v>9.500000</c:v>
                </c:pt>
                <c:pt idx="104">
                  <c:v>9.500000</c:v>
                </c:pt>
                <c:pt idx="105">
                  <c:v>8.000000</c:v>
                </c:pt>
                <c:pt idx="106">
                  <c:v>8.000000</c:v>
                </c:pt>
                <c:pt idx="107">
                  <c:v>9.500000</c:v>
                </c:pt>
                <c:pt idx="108">
                  <c:v>9.500000</c:v>
                </c:pt>
                <c:pt idx="109">
                  <c:v>9.500000</c:v>
                </c:pt>
                <c:pt idx="110">
                  <c:v>10.000000</c:v>
                </c:pt>
                <c:pt idx="111">
                  <c:v>10.000000</c:v>
                </c:pt>
                <c:pt idx="112">
                  <c:v>12.500000</c:v>
                </c:pt>
                <c:pt idx="113">
                  <c:v>12.500000</c:v>
                </c:pt>
                <c:pt idx="114">
                  <c:v>13.500000</c:v>
                </c:pt>
                <c:pt idx="115">
                  <c:v>14.500000</c:v>
                </c:pt>
                <c:pt idx="116">
                  <c:v>14.500000</c:v>
                </c:pt>
                <c:pt idx="117">
                  <c:v>14.500000</c:v>
                </c:pt>
                <c:pt idx="118">
                  <c:v>15.000000</c:v>
                </c:pt>
                <c:pt idx="119">
                  <c:v>15.000000</c:v>
                </c:pt>
                <c:pt idx="120">
                  <c:v>15.000000</c:v>
                </c:pt>
                <c:pt idx="121">
                  <c:v>15.000000</c:v>
                </c:pt>
                <c:pt idx="122">
                  <c:v>15.500000</c:v>
                </c:pt>
                <c:pt idx="123">
                  <c:v>16.000000</c:v>
                </c:pt>
                <c:pt idx="124">
                  <c:v>15.500000</c:v>
                </c:pt>
                <c:pt idx="125">
                  <c:v>15.500000</c:v>
                </c:pt>
                <c:pt idx="126">
                  <c:v>14.500000</c:v>
                </c:pt>
                <c:pt idx="127">
                  <c:v>15.000000</c:v>
                </c:pt>
                <c:pt idx="128">
                  <c:v>15.500000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5"/>
        <c:minorUnit val="7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"/>
        <c:minorUnit val="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3499"/>
          <c:y val="0"/>
          <c:w val="0.90629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771402"/>
          <c:y val="0.12368"/>
          <c:w val="0.914772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v>Hurricanes Average</c:v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'AveragesMedians - Testing Trend'!$O$32:$O$158</c:f>
              <c:numCache>
                <c:ptCount val="127"/>
                <c:pt idx="0">
                  <c:v>-37.651418</c:v>
                </c:pt>
                <c:pt idx="1">
                  <c:v>-38.795882</c:v>
                </c:pt>
                <c:pt idx="2">
                  <c:v>-39.639322</c:v>
                </c:pt>
                <c:pt idx="3">
                  <c:v>-39.818988</c:v>
                </c:pt>
                <c:pt idx="4">
                  <c:v>-40.898413</c:v>
                </c:pt>
                <c:pt idx="5">
                  <c:v>-40.480771</c:v>
                </c:pt>
                <c:pt idx="6">
                  <c:v>-41.894842</c:v>
                </c:pt>
                <c:pt idx="7">
                  <c:v>-42.589736</c:v>
                </c:pt>
                <c:pt idx="8">
                  <c:v>-41.852327</c:v>
                </c:pt>
                <c:pt idx="9">
                  <c:v>-42.719672</c:v>
                </c:pt>
                <c:pt idx="10">
                  <c:v>-42.918965</c:v>
                </c:pt>
                <c:pt idx="11">
                  <c:v>-41.860662</c:v>
                </c:pt>
                <c:pt idx="12">
                  <c:v>-41.950485</c:v>
                </c:pt>
                <c:pt idx="13">
                  <c:v>-41.781323</c:v>
                </c:pt>
                <c:pt idx="14">
                  <c:v>-42.161066</c:v>
                </c:pt>
                <c:pt idx="15">
                  <c:v>-44.019520</c:v>
                </c:pt>
                <c:pt idx="16">
                  <c:v>-44.333288</c:v>
                </c:pt>
                <c:pt idx="17">
                  <c:v>-45.285813</c:v>
                </c:pt>
                <c:pt idx="18">
                  <c:v>-46.190338</c:v>
                </c:pt>
                <c:pt idx="19">
                  <c:v>-47.048722</c:v>
                </c:pt>
                <c:pt idx="20">
                  <c:v>-48.530571</c:v>
                </c:pt>
                <c:pt idx="21">
                  <c:v>-50.078833</c:v>
                </c:pt>
                <c:pt idx="22">
                  <c:v>-51.223586</c:v>
                </c:pt>
                <c:pt idx="23">
                  <c:v>-52.351091</c:v>
                </c:pt>
                <c:pt idx="24">
                  <c:v>-50.900061</c:v>
                </c:pt>
                <c:pt idx="25">
                  <c:v>-49.813949</c:v>
                </c:pt>
                <c:pt idx="26">
                  <c:v>-49.010495</c:v>
                </c:pt>
                <c:pt idx="27">
                  <c:v>-47.902052</c:v>
                </c:pt>
                <c:pt idx="28">
                  <c:v>-47.571617</c:v>
                </c:pt>
                <c:pt idx="29">
                  <c:v>-46.135809</c:v>
                </c:pt>
                <c:pt idx="30">
                  <c:v>-43.424991</c:v>
                </c:pt>
                <c:pt idx="31">
                  <c:v>-41.227567</c:v>
                </c:pt>
                <c:pt idx="32">
                  <c:v>-39.974981</c:v>
                </c:pt>
                <c:pt idx="33">
                  <c:v>-39.755900</c:v>
                </c:pt>
                <c:pt idx="34">
                  <c:v>-40.500956</c:v>
                </c:pt>
                <c:pt idx="35">
                  <c:v>-40.613506</c:v>
                </c:pt>
                <c:pt idx="36">
                  <c:v>-40.769461</c:v>
                </c:pt>
                <c:pt idx="37">
                  <c:v>-40.966389</c:v>
                </c:pt>
                <c:pt idx="38">
                  <c:v>-40.472374</c:v>
                </c:pt>
                <c:pt idx="39">
                  <c:v>-40.641838</c:v>
                </c:pt>
                <c:pt idx="40">
                  <c:v>-42.071667</c:v>
                </c:pt>
                <c:pt idx="41">
                  <c:v>-42.516535</c:v>
                </c:pt>
                <c:pt idx="42">
                  <c:v>-41.799596</c:v>
                </c:pt>
                <c:pt idx="43">
                  <c:v>-41.211545</c:v>
                </c:pt>
                <c:pt idx="44">
                  <c:v>-40.843136</c:v>
                </c:pt>
                <c:pt idx="45">
                  <c:v>-40.106061</c:v>
                </c:pt>
                <c:pt idx="46">
                  <c:v>-39.757667</c:v>
                </c:pt>
                <c:pt idx="47">
                  <c:v>-39.700348</c:v>
                </c:pt>
                <c:pt idx="48">
                  <c:v>-39.024717</c:v>
                </c:pt>
                <c:pt idx="49">
                  <c:v>-38.665434</c:v>
                </c:pt>
                <c:pt idx="50">
                  <c:v>-37.885619</c:v>
                </c:pt>
                <c:pt idx="51">
                  <c:v>-36.654407</c:v>
                </c:pt>
                <c:pt idx="52">
                  <c:v>-34.645185</c:v>
                </c:pt>
                <c:pt idx="53">
                  <c:v>-32.534427</c:v>
                </c:pt>
                <c:pt idx="54">
                  <c:v>-30.300023</c:v>
                </c:pt>
                <c:pt idx="55">
                  <c:v>-28.347427</c:v>
                </c:pt>
                <c:pt idx="56">
                  <c:v>-26.395267</c:v>
                </c:pt>
                <c:pt idx="57">
                  <c:v>-25.684035</c:v>
                </c:pt>
                <c:pt idx="58">
                  <c:v>-26.073220</c:v>
                </c:pt>
                <c:pt idx="59">
                  <c:v>-25.816048</c:v>
                </c:pt>
                <c:pt idx="60">
                  <c:v>-25.735217</c:v>
                </c:pt>
                <c:pt idx="61">
                  <c:v>-26.741485</c:v>
                </c:pt>
                <c:pt idx="62">
                  <c:v>-28.044460</c:v>
                </c:pt>
                <c:pt idx="63">
                  <c:v>-28.992116</c:v>
                </c:pt>
                <c:pt idx="64">
                  <c:v>-30.116359</c:v>
                </c:pt>
                <c:pt idx="65">
                  <c:v>-31.941965</c:v>
                </c:pt>
                <c:pt idx="66">
                  <c:v>-34.076231</c:v>
                </c:pt>
                <c:pt idx="67">
                  <c:v>-34.853468</c:v>
                </c:pt>
                <c:pt idx="68">
                  <c:v>-34.071657</c:v>
                </c:pt>
                <c:pt idx="69">
                  <c:v>-33.303798</c:v>
                </c:pt>
                <c:pt idx="70">
                  <c:v>-32.919793</c:v>
                </c:pt>
                <c:pt idx="71">
                  <c:v>-32.588273</c:v>
                </c:pt>
                <c:pt idx="72">
                  <c:v>-32.777980</c:v>
                </c:pt>
                <c:pt idx="73">
                  <c:v>-33.139369</c:v>
                </c:pt>
                <c:pt idx="74">
                  <c:v>-33.321566</c:v>
                </c:pt>
                <c:pt idx="75">
                  <c:v>-33.575303</c:v>
                </c:pt>
                <c:pt idx="76">
                  <c:v>-33.397515</c:v>
                </c:pt>
                <c:pt idx="77">
                  <c:v>-33.176747</c:v>
                </c:pt>
                <c:pt idx="78">
                  <c:v>-34.000384</c:v>
                </c:pt>
                <c:pt idx="79">
                  <c:v>-34.692707</c:v>
                </c:pt>
                <c:pt idx="80">
                  <c:v>-34.410843</c:v>
                </c:pt>
                <c:pt idx="81">
                  <c:v>-34.730490</c:v>
                </c:pt>
                <c:pt idx="82">
                  <c:v>-35.769960</c:v>
                </c:pt>
                <c:pt idx="83">
                  <c:v>-35.776333</c:v>
                </c:pt>
                <c:pt idx="84">
                  <c:v>-35.870535</c:v>
                </c:pt>
                <c:pt idx="85">
                  <c:v>-35.727732</c:v>
                </c:pt>
                <c:pt idx="86">
                  <c:v>-35.978278</c:v>
                </c:pt>
                <c:pt idx="87">
                  <c:v>-36.147045</c:v>
                </c:pt>
                <c:pt idx="88">
                  <c:v>-35.364404</c:v>
                </c:pt>
                <c:pt idx="89">
                  <c:v>-35.010566</c:v>
                </c:pt>
                <c:pt idx="90">
                  <c:v>-34.767599</c:v>
                </c:pt>
                <c:pt idx="91">
                  <c:v>-33.933185</c:v>
                </c:pt>
                <c:pt idx="92">
                  <c:v>-32.616043</c:v>
                </c:pt>
                <c:pt idx="93">
                  <c:v>-32.112165</c:v>
                </c:pt>
                <c:pt idx="94">
                  <c:v>-31.262685</c:v>
                </c:pt>
                <c:pt idx="95">
                  <c:v>-30.252306</c:v>
                </c:pt>
                <c:pt idx="96">
                  <c:v>-29.160907</c:v>
                </c:pt>
                <c:pt idx="97">
                  <c:v>-28.151584</c:v>
                </c:pt>
                <c:pt idx="98">
                  <c:v>-27.272811</c:v>
                </c:pt>
                <c:pt idx="99">
                  <c:v>-26.509397</c:v>
                </c:pt>
                <c:pt idx="100">
                  <c:v>-26.513904</c:v>
                </c:pt>
                <c:pt idx="101">
                  <c:v>-26.032192</c:v>
                </c:pt>
                <c:pt idx="102">
                  <c:v>-25.396394</c:v>
                </c:pt>
                <c:pt idx="103">
                  <c:v>-25.308813</c:v>
                </c:pt>
                <c:pt idx="104">
                  <c:v>-25.421955</c:v>
                </c:pt>
                <c:pt idx="105">
                  <c:v>-25.020652</c:v>
                </c:pt>
                <c:pt idx="106">
                  <c:v>-24.407793</c:v>
                </c:pt>
                <c:pt idx="107">
                  <c:v>-24.055268</c:v>
                </c:pt>
                <c:pt idx="108">
                  <c:v>-23.668086</c:v>
                </c:pt>
                <c:pt idx="109">
                  <c:v>-22.745283</c:v>
                </c:pt>
                <c:pt idx="110">
                  <c:v>-22.585525</c:v>
                </c:pt>
                <c:pt idx="111">
                  <c:v>-22.618924</c:v>
                </c:pt>
                <c:pt idx="112">
                  <c:v>-22.154788</c:v>
                </c:pt>
                <c:pt idx="113">
                  <c:v>-21.218596</c:v>
                </c:pt>
                <c:pt idx="114">
                  <c:v>-20.076515</c:v>
                </c:pt>
                <c:pt idx="115">
                  <c:v>-19.052737</c:v>
                </c:pt>
                <c:pt idx="116">
                  <c:v>-18.142636</c:v>
                </c:pt>
                <c:pt idx="117">
                  <c:v>-17.160783</c:v>
                </c:pt>
                <c:pt idx="118">
                  <c:v>-17.316520</c:v>
                </c:pt>
                <c:pt idx="119">
                  <c:v>-17.539586</c:v>
                </c:pt>
                <c:pt idx="120">
                  <c:v>-16.250419</c:v>
                </c:pt>
                <c:pt idx="121">
                  <c:v>-15.189551</c:v>
                </c:pt>
                <c:pt idx="122">
                  <c:v>-15.011783</c:v>
                </c:pt>
                <c:pt idx="123">
                  <c:v>-14.669470</c:v>
                </c:pt>
                <c:pt idx="124">
                  <c:v>-14.394298</c:v>
                </c:pt>
                <c:pt idx="125">
                  <c:v>-13.698030</c:v>
                </c:pt>
                <c:pt idx="126">
                  <c:v>-12.531601</c:v>
                </c:pt>
              </c:numCache>
            </c:numRef>
          </c:xVal>
          <c:yVal>
            <c:numRef>
              <c:f>'AveragesMedians - Testing Trend'!$F$32:$F$168,</c:f>
              <c:numCache>
                <c:ptCount val="129"/>
                <c:pt idx="0">
                  <c:v>6.300000</c:v>
                </c:pt>
                <c:pt idx="1">
                  <c:v>5.600000</c:v>
                </c:pt>
                <c:pt idx="2">
                  <c:v>5.900000</c:v>
                </c:pt>
                <c:pt idx="3">
                  <c:v>6.000000</c:v>
                </c:pt>
                <c:pt idx="4">
                  <c:v>6.700000</c:v>
                </c:pt>
                <c:pt idx="5">
                  <c:v>6.800000</c:v>
                </c:pt>
                <c:pt idx="6">
                  <c:v>6.400000</c:v>
                </c:pt>
                <c:pt idx="7">
                  <c:v>6.000000</c:v>
                </c:pt>
                <c:pt idx="8">
                  <c:v>5.200000</c:v>
                </c:pt>
                <c:pt idx="9">
                  <c:v>5.100000</c:v>
                </c:pt>
                <c:pt idx="10">
                  <c:v>5.000000</c:v>
                </c:pt>
                <c:pt idx="11">
                  <c:v>5.100000</c:v>
                </c:pt>
                <c:pt idx="12">
                  <c:v>5.000000</c:v>
                </c:pt>
                <c:pt idx="13">
                  <c:v>4.800000</c:v>
                </c:pt>
                <c:pt idx="14">
                  <c:v>4.500000</c:v>
                </c:pt>
                <c:pt idx="15">
                  <c:v>4.400000</c:v>
                </c:pt>
                <c:pt idx="16">
                  <c:v>4.300000</c:v>
                </c:pt>
                <c:pt idx="17">
                  <c:v>4.300000</c:v>
                </c:pt>
                <c:pt idx="18">
                  <c:v>4.000000</c:v>
                </c:pt>
                <c:pt idx="19">
                  <c:v>4.100000</c:v>
                </c:pt>
                <c:pt idx="20">
                  <c:v>4.200000</c:v>
                </c:pt>
                <c:pt idx="21">
                  <c:v>4.200000</c:v>
                </c:pt>
                <c:pt idx="22">
                  <c:v>3.900000</c:v>
                </c:pt>
                <c:pt idx="23">
                  <c:v>4.000000</c:v>
                </c:pt>
                <c:pt idx="24">
                  <c:v>3.700000</c:v>
                </c:pt>
                <c:pt idx="25">
                  <c:v>3.300000</c:v>
                </c:pt>
                <c:pt idx="26">
                  <c:v>3.700000</c:v>
                </c:pt>
                <c:pt idx="27">
                  <c:v>4.100000</c:v>
                </c:pt>
                <c:pt idx="28">
                  <c:v>4.300000</c:v>
                </c:pt>
                <c:pt idx="29">
                  <c:v>4.100000</c:v>
                </c:pt>
                <c:pt idx="30">
                  <c:v>3.700000</c:v>
                </c:pt>
                <c:pt idx="31">
                  <c:v>3.800000</c:v>
                </c:pt>
                <c:pt idx="32">
                  <c:v>4.000000</c:v>
                </c:pt>
                <c:pt idx="33">
                  <c:v>3.900000</c:v>
                </c:pt>
                <c:pt idx="34">
                  <c:v>3.900000</c:v>
                </c:pt>
                <c:pt idx="35">
                  <c:v>4.400000</c:v>
                </c:pt>
                <c:pt idx="36">
                  <c:v>4.000000</c:v>
                </c:pt>
                <c:pt idx="37">
                  <c:v>3.800000</c:v>
                </c:pt>
                <c:pt idx="38">
                  <c:v>4.000000</c:v>
                </c:pt>
                <c:pt idx="39">
                  <c:v>4.000000</c:v>
                </c:pt>
                <c:pt idx="40">
                  <c:v>4.100000</c:v>
                </c:pt>
                <c:pt idx="41">
                  <c:v>3.900000</c:v>
                </c:pt>
                <c:pt idx="42">
                  <c:v>3.700000</c:v>
                </c:pt>
                <c:pt idx="43">
                  <c:v>4.000000</c:v>
                </c:pt>
                <c:pt idx="44">
                  <c:v>4.700000</c:v>
                </c:pt>
                <c:pt idx="45">
                  <c:v>4.900000</c:v>
                </c:pt>
                <c:pt idx="46">
                  <c:v>5.300000</c:v>
                </c:pt>
                <c:pt idx="47">
                  <c:v>5.200000</c:v>
                </c:pt>
                <c:pt idx="48">
                  <c:v>5.200000</c:v>
                </c:pt>
                <c:pt idx="49">
                  <c:v>5.200000</c:v>
                </c:pt>
                <c:pt idx="50">
                  <c:v>5.200000</c:v>
                </c:pt>
                <c:pt idx="51">
                  <c:v>5.600000</c:v>
                </c:pt>
                <c:pt idx="52">
                  <c:v>5.700000</c:v>
                </c:pt>
                <c:pt idx="53">
                  <c:v>5.500000</c:v>
                </c:pt>
                <c:pt idx="54">
                  <c:v>4.900000</c:v>
                </c:pt>
                <c:pt idx="55">
                  <c:v>5.000000</c:v>
                </c:pt>
                <c:pt idx="56">
                  <c:v>5.000000</c:v>
                </c:pt>
                <c:pt idx="57">
                  <c:v>4.600000</c:v>
                </c:pt>
                <c:pt idx="58">
                  <c:v>4.700000</c:v>
                </c:pt>
                <c:pt idx="59">
                  <c:v>4.900000</c:v>
                </c:pt>
                <c:pt idx="60">
                  <c:v>5.300000</c:v>
                </c:pt>
                <c:pt idx="61">
                  <c:v>5.800000</c:v>
                </c:pt>
                <c:pt idx="62">
                  <c:v>6.200000</c:v>
                </c:pt>
                <c:pt idx="63">
                  <c:v>6.400000</c:v>
                </c:pt>
                <c:pt idx="64">
                  <c:v>6.500000</c:v>
                </c:pt>
                <c:pt idx="65">
                  <c:v>6.500000</c:v>
                </c:pt>
                <c:pt idx="66">
                  <c:v>6.900000</c:v>
                </c:pt>
                <c:pt idx="67">
                  <c:v>7.000000</c:v>
                </c:pt>
                <c:pt idx="68">
                  <c:v>6.800000</c:v>
                </c:pt>
                <c:pt idx="69">
                  <c:v>6.900000</c:v>
                </c:pt>
                <c:pt idx="70">
                  <c:v>6.900000</c:v>
                </c:pt>
                <c:pt idx="71">
                  <c:v>6.200000</c:v>
                </c:pt>
                <c:pt idx="72">
                  <c:v>6.200000</c:v>
                </c:pt>
                <c:pt idx="73">
                  <c:v>5.900000</c:v>
                </c:pt>
                <c:pt idx="74">
                  <c:v>6.000000</c:v>
                </c:pt>
                <c:pt idx="75">
                  <c:v>5.800000</c:v>
                </c:pt>
                <c:pt idx="76">
                  <c:v>5.300000</c:v>
                </c:pt>
                <c:pt idx="77">
                  <c:v>5.600000</c:v>
                </c:pt>
                <c:pt idx="78">
                  <c:v>5.900000</c:v>
                </c:pt>
                <c:pt idx="79">
                  <c:v>5.600000</c:v>
                </c:pt>
                <c:pt idx="80">
                  <c:v>6.100000</c:v>
                </c:pt>
                <c:pt idx="81">
                  <c:v>6.200000</c:v>
                </c:pt>
                <c:pt idx="82">
                  <c:v>6.000000</c:v>
                </c:pt>
                <c:pt idx="83">
                  <c:v>6.000000</c:v>
                </c:pt>
                <c:pt idx="84">
                  <c:v>5.700000</c:v>
                </c:pt>
                <c:pt idx="85">
                  <c:v>5.500000</c:v>
                </c:pt>
                <c:pt idx="86">
                  <c:v>5.700000</c:v>
                </c:pt>
                <c:pt idx="87">
                  <c:v>5.600000</c:v>
                </c:pt>
                <c:pt idx="88">
                  <c:v>5.500000</c:v>
                </c:pt>
                <c:pt idx="89">
                  <c:v>5.600000</c:v>
                </c:pt>
                <c:pt idx="90">
                  <c:v>4.900000</c:v>
                </c:pt>
                <c:pt idx="91">
                  <c:v>5.300000</c:v>
                </c:pt>
                <c:pt idx="92">
                  <c:v>5.400000</c:v>
                </c:pt>
                <c:pt idx="93">
                  <c:v>5.300000</c:v>
                </c:pt>
                <c:pt idx="94">
                  <c:v>5.200000</c:v>
                </c:pt>
                <c:pt idx="95">
                  <c:v>5.300000</c:v>
                </c:pt>
                <c:pt idx="96">
                  <c:v>5.400000</c:v>
                </c:pt>
                <c:pt idx="97">
                  <c:v>5.200000</c:v>
                </c:pt>
                <c:pt idx="98">
                  <c:v>5.000000</c:v>
                </c:pt>
                <c:pt idx="99">
                  <c:v>5.000000</c:v>
                </c:pt>
                <c:pt idx="100">
                  <c:v>5.200000</c:v>
                </c:pt>
                <c:pt idx="101">
                  <c:v>5.100000</c:v>
                </c:pt>
                <c:pt idx="102">
                  <c:v>4.800000</c:v>
                </c:pt>
                <c:pt idx="103">
                  <c:v>5.000000</c:v>
                </c:pt>
                <c:pt idx="104">
                  <c:v>5.100000</c:v>
                </c:pt>
                <c:pt idx="105">
                  <c:v>4.900000</c:v>
                </c:pt>
                <c:pt idx="106">
                  <c:v>5.300000</c:v>
                </c:pt>
                <c:pt idx="107">
                  <c:v>5.800000</c:v>
                </c:pt>
                <c:pt idx="108">
                  <c:v>5.800000</c:v>
                </c:pt>
                <c:pt idx="109">
                  <c:v>6.300000</c:v>
                </c:pt>
                <c:pt idx="110">
                  <c:v>6.400000</c:v>
                </c:pt>
                <c:pt idx="111">
                  <c:v>6.400000</c:v>
                </c:pt>
                <c:pt idx="112">
                  <c:v>6.900000</c:v>
                </c:pt>
                <c:pt idx="113">
                  <c:v>6.900000</c:v>
                </c:pt>
                <c:pt idx="114">
                  <c:v>7.200000</c:v>
                </c:pt>
                <c:pt idx="115">
                  <c:v>7.800000</c:v>
                </c:pt>
                <c:pt idx="116">
                  <c:v>8.200000</c:v>
                </c:pt>
                <c:pt idx="117">
                  <c:v>7.800000</c:v>
                </c:pt>
                <c:pt idx="118">
                  <c:v>8.100000</c:v>
                </c:pt>
                <c:pt idx="119">
                  <c:v>7.900000</c:v>
                </c:pt>
                <c:pt idx="120">
                  <c:v>7.400000</c:v>
                </c:pt>
                <c:pt idx="121">
                  <c:v>7.800000</c:v>
                </c:pt>
                <c:pt idx="122">
                  <c:v>7.600000</c:v>
                </c:pt>
                <c:pt idx="123">
                  <c:v>8.200000</c:v>
                </c:pt>
                <c:pt idx="124">
                  <c:v>7.700000</c:v>
                </c:pt>
                <c:pt idx="125">
                  <c:v>7.400000</c:v>
                </c:pt>
                <c:pt idx="126">
                  <c:v>6.300000</c:v>
                </c:pt>
                <c:pt idx="127">
                  <c:v>6.500000</c:v>
                </c:pt>
                <c:pt idx="128">
                  <c:v>6.900000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5"/>
        <c:minorUnit val="7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.25"/>
        <c:minorUnit val="1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98787"/>
          <c:y val="0"/>
          <c:w val="0.887662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771402"/>
          <c:y val="0.12368"/>
          <c:w val="0.914772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v>Hurricanes Median</c:v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'AveragesMedians - Testing Trend'!$P$32:$P$158</c:f>
              <c:numCache>
                <c:ptCount val="127"/>
                <c:pt idx="0">
                  <c:v>-41.788492</c:v>
                </c:pt>
                <c:pt idx="1">
                  <c:v>-41.788492</c:v>
                </c:pt>
                <c:pt idx="2">
                  <c:v>-42.828214</c:v>
                </c:pt>
                <c:pt idx="3">
                  <c:v>-42.918611</c:v>
                </c:pt>
                <c:pt idx="4">
                  <c:v>-44.646361</c:v>
                </c:pt>
                <c:pt idx="5">
                  <c:v>-42.918611</c:v>
                </c:pt>
                <c:pt idx="6">
                  <c:v>-46.132806</c:v>
                </c:pt>
                <c:pt idx="7">
                  <c:v>-46.132806</c:v>
                </c:pt>
                <c:pt idx="8">
                  <c:v>-43.375000</c:v>
                </c:pt>
                <c:pt idx="9">
                  <c:v>-46.132806</c:v>
                </c:pt>
                <c:pt idx="10">
                  <c:v>-47.228917</c:v>
                </c:pt>
                <c:pt idx="11">
                  <c:v>-44.565833</c:v>
                </c:pt>
                <c:pt idx="12">
                  <c:v>-44.565833</c:v>
                </c:pt>
                <c:pt idx="13">
                  <c:v>-44.565833</c:v>
                </c:pt>
                <c:pt idx="14">
                  <c:v>-44.565833</c:v>
                </c:pt>
                <c:pt idx="15">
                  <c:v>-47.671889</c:v>
                </c:pt>
                <c:pt idx="16">
                  <c:v>-47.722944</c:v>
                </c:pt>
                <c:pt idx="17">
                  <c:v>-50.644333</c:v>
                </c:pt>
                <c:pt idx="18">
                  <c:v>-51.820278</c:v>
                </c:pt>
                <c:pt idx="19">
                  <c:v>-52.523167</c:v>
                </c:pt>
                <c:pt idx="20">
                  <c:v>-53.070278</c:v>
                </c:pt>
                <c:pt idx="21">
                  <c:v>-55.335583</c:v>
                </c:pt>
                <c:pt idx="22">
                  <c:v>-58.970861</c:v>
                </c:pt>
                <c:pt idx="23">
                  <c:v>-58.970861</c:v>
                </c:pt>
                <c:pt idx="24">
                  <c:v>-56.753944</c:v>
                </c:pt>
                <c:pt idx="25">
                  <c:v>-53.070278</c:v>
                </c:pt>
                <c:pt idx="26">
                  <c:v>-52.958278</c:v>
                </c:pt>
                <c:pt idx="27">
                  <c:v>-52.958278</c:v>
                </c:pt>
                <c:pt idx="28">
                  <c:v>-51.205611</c:v>
                </c:pt>
                <c:pt idx="29">
                  <c:v>-49.548611</c:v>
                </c:pt>
                <c:pt idx="30">
                  <c:v>-47.374167</c:v>
                </c:pt>
                <c:pt idx="31">
                  <c:v>-44.724167</c:v>
                </c:pt>
                <c:pt idx="32">
                  <c:v>-44.724167</c:v>
                </c:pt>
                <c:pt idx="33">
                  <c:v>-44.724167</c:v>
                </c:pt>
                <c:pt idx="34">
                  <c:v>-46.875417</c:v>
                </c:pt>
                <c:pt idx="35">
                  <c:v>-46.875417</c:v>
                </c:pt>
                <c:pt idx="36">
                  <c:v>-47.192889</c:v>
                </c:pt>
                <c:pt idx="37">
                  <c:v>-47.192889</c:v>
                </c:pt>
                <c:pt idx="38">
                  <c:v>-45.581917</c:v>
                </c:pt>
                <c:pt idx="39">
                  <c:v>-46.513972</c:v>
                </c:pt>
                <c:pt idx="40">
                  <c:v>-47.555667</c:v>
                </c:pt>
                <c:pt idx="41">
                  <c:v>-47.555667</c:v>
                </c:pt>
                <c:pt idx="42">
                  <c:v>-46.513972</c:v>
                </c:pt>
                <c:pt idx="43">
                  <c:v>-44.974556</c:v>
                </c:pt>
                <c:pt idx="44">
                  <c:v>-44.892000</c:v>
                </c:pt>
                <c:pt idx="45">
                  <c:v>-43.984583</c:v>
                </c:pt>
                <c:pt idx="46">
                  <c:v>-43.331500</c:v>
                </c:pt>
                <c:pt idx="47">
                  <c:v>-43.331500</c:v>
                </c:pt>
                <c:pt idx="48">
                  <c:v>-42.405306</c:v>
                </c:pt>
                <c:pt idx="49">
                  <c:v>-42.405306</c:v>
                </c:pt>
                <c:pt idx="50">
                  <c:v>-41.717167</c:v>
                </c:pt>
                <c:pt idx="51">
                  <c:v>-41.717167</c:v>
                </c:pt>
                <c:pt idx="52">
                  <c:v>-41.717167</c:v>
                </c:pt>
                <c:pt idx="53">
                  <c:v>-40.386044</c:v>
                </c:pt>
                <c:pt idx="54">
                  <c:v>-38.011294</c:v>
                </c:pt>
                <c:pt idx="55">
                  <c:v>-32.092778</c:v>
                </c:pt>
                <c:pt idx="56">
                  <c:v>-24.416389</c:v>
                </c:pt>
                <c:pt idx="57">
                  <c:v>-24.416389</c:v>
                </c:pt>
                <c:pt idx="58">
                  <c:v>-24.416389</c:v>
                </c:pt>
                <c:pt idx="59">
                  <c:v>-24.416389</c:v>
                </c:pt>
                <c:pt idx="60">
                  <c:v>-24.416389</c:v>
                </c:pt>
                <c:pt idx="61">
                  <c:v>-27.404361</c:v>
                </c:pt>
                <c:pt idx="62">
                  <c:v>-33.187528</c:v>
                </c:pt>
                <c:pt idx="63">
                  <c:v>-33.187528</c:v>
                </c:pt>
                <c:pt idx="64">
                  <c:v>-33.533111</c:v>
                </c:pt>
                <c:pt idx="65">
                  <c:v>-36.029694</c:v>
                </c:pt>
                <c:pt idx="66">
                  <c:v>-38.576194</c:v>
                </c:pt>
                <c:pt idx="67">
                  <c:v>-39.492139</c:v>
                </c:pt>
                <c:pt idx="68">
                  <c:v>-38.576194</c:v>
                </c:pt>
                <c:pt idx="69">
                  <c:v>-36.019083</c:v>
                </c:pt>
                <c:pt idx="70">
                  <c:v>-33.907056</c:v>
                </c:pt>
                <c:pt idx="71">
                  <c:v>-33.907056</c:v>
                </c:pt>
                <c:pt idx="72">
                  <c:v>-34.604861</c:v>
                </c:pt>
                <c:pt idx="73">
                  <c:v>-34.954056</c:v>
                </c:pt>
                <c:pt idx="74">
                  <c:v>-35.045306</c:v>
                </c:pt>
                <c:pt idx="75">
                  <c:v>-35.045306</c:v>
                </c:pt>
                <c:pt idx="76">
                  <c:v>-35.045306</c:v>
                </c:pt>
                <c:pt idx="77">
                  <c:v>-35.045306</c:v>
                </c:pt>
                <c:pt idx="78">
                  <c:v>-35.313639</c:v>
                </c:pt>
                <c:pt idx="79">
                  <c:v>-37.521667</c:v>
                </c:pt>
                <c:pt idx="80">
                  <c:v>-37.521667</c:v>
                </c:pt>
                <c:pt idx="81">
                  <c:v>-39.011389</c:v>
                </c:pt>
                <c:pt idx="82">
                  <c:v>-39.590778</c:v>
                </c:pt>
                <c:pt idx="83">
                  <c:v>-39.590778</c:v>
                </c:pt>
                <c:pt idx="84">
                  <c:v>-39.590778</c:v>
                </c:pt>
                <c:pt idx="85">
                  <c:v>-39.590778</c:v>
                </c:pt>
                <c:pt idx="86">
                  <c:v>-39.590778</c:v>
                </c:pt>
                <c:pt idx="87">
                  <c:v>-40.437778</c:v>
                </c:pt>
                <c:pt idx="88">
                  <c:v>-39.011389</c:v>
                </c:pt>
                <c:pt idx="89">
                  <c:v>-37.534500</c:v>
                </c:pt>
                <c:pt idx="90">
                  <c:v>-37.534500</c:v>
                </c:pt>
                <c:pt idx="91">
                  <c:v>-36.093667</c:v>
                </c:pt>
                <c:pt idx="92">
                  <c:v>-35.397583</c:v>
                </c:pt>
                <c:pt idx="93">
                  <c:v>-34.187139</c:v>
                </c:pt>
                <c:pt idx="94">
                  <c:v>-32.306778</c:v>
                </c:pt>
                <c:pt idx="95">
                  <c:v>-31.658250</c:v>
                </c:pt>
                <c:pt idx="96">
                  <c:v>-31.658250</c:v>
                </c:pt>
                <c:pt idx="97">
                  <c:v>-30.935778</c:v>
                </c:pt>
                <c:pt idx="98">
                  <c:v>-30.023417</c:v>
                </c:pt>
                <c:pt idx="99">
                  <c:v>-29.477806</c:v>
                </c:pt>
                <c:pt idx="100">
                  <c:v>-29.477806</c:v>
                </c:pt>
                <c:pt idx="101">
                  <c:v>-29.098056</c:v>
                </c:pt>
                <c:pt idx="102">
                  <c:v>-27.897472</c:v>
                </c:pt>
                <c:pt idx="103">
                  <c:v>-27.897472</c:v>
                </c:pt>
                <c:pt idx="104">
                  <c:v>-28.515611</c:v>
                </c:pt>
                <c:pt idx="105">
                  <c:v>-27.845028</c:v>
                </c:pt>
                <c:pt idx="106">
                  <c:v>-27.132667</c:v>
                </c:pt>
                <c:pt idx="107">
                  <c:v>-26.789722</c:v>
                </c:pt>
                <c:pt idx="108">
                  <c:v>-26.789722</c:v>
                </c:pt>
                <c:pt idx="109">
                  <c:v>-26.332361</c:v>
                </c:pt>
                <c:pt idx="110">
                  <c:v>-26.332361</c:v>
                </c:pt>
                <c:pt idx="111">
                  <c:v>-26.332361</c:v>
                </c:pt>
                <c:pt idx="112">
                  <c:v>-26.332361</c:v>
                </c:pt>
                <c:pt idx="113">
                  <c:v>-25.259917</c:v>
                </c:pt>
                <c:pt idx="114">
                  <c:v>-22.080278</c:v>
                </c:pt>
                <c:pt idx="115">
                  <c:v>-19.294389</c:v>
                </c:pt>
                <c:pt idx="116">
                  <c:v>-18.595444</c:v>
                </c:pt>
                <c:pt idx="117">
                  <c:v>-17.721306</c:v>
                </c:pt>
                <c:pt idx="118">
                  <c:v>-17.721306</c:v>
                </c:pt>
                <c:pt idx="119">
                  <c:v>-18.948167</c:v>
                </c:pt>
                <c:pt idx="120">
                  <c:v>-17.239583</c:v>
                </c:pt>
                <c:pt idx="121">
                  <c:v>-16.006444</c:v>
                </c:pt>
                <c:pt idx="122">
                  <c:v>-16.006444</c:v>
                </c:pt>
                <c:pt idx="123">
                  <c:v>-15.838583</c:v>
                </c:pt>
                <c:pt idx="124">
                  <c:v>-15.758750</c:v>
                </c:pt>
                <c:pt idx="125">
                  <c:v>-15.170861</c:v>
                </c:pt>
                <c:pt idx="126">
                  <c:v>-13.737250</c:v>
                </c:pt>
              </c:numCache>
            </c:numRef>
          </c:xVal>
          <c:yVal>
            <c:numRef>
              <c:f>'AveragesMedians - Testing Trend'!$G$32:$G$168</c:f>
              <c:numCache>
                <c:ptCount val="129"/>
                <c:pt idx="0">
                  <c:v>6.000000</c:v>
                </c:pt>
                <c:pt idx="1">
                  <c:v>5.000000</c:v>
                </c:pt>
                <c:pt idx="2">
                  <c:v>6.000000</c:v>
                </c:pt>
                <c:pt idx="3">
                  <c:v>6.000000</c:v>
                </c:pt>
                <c:pt idx="4">
                  <c:v>6.000000</c:v>
                </c:pt>
                <c:pt idx="5">
                  <c:v>6.000000</c:v>
                </c:pt>
                <c:pt idx="6">
                  <c:v>6.000000</c:v>
                </c:pt>
                <c:pt idx="7">
                  <c:v>6.000000</c:v>
                </c:pt>
                <c:pt idx="8">
                  <c:v>5.500000</c:v>
                </c:pt>
                <c:pt idx="9">
                  <c:v>5.000000</c:v>
                </c:pt>
                <c:pt idx="10">
                  <c:v>5.000000</c:v>
                </c:pt>
                <c:pt idx="11">
                  <c:v>5.000000</c:v>
                </c:pt>
                <c:pt idx="12">
                  <c:v>5.000000</c:v>
                </c:pt>
                <c:pt idx="13">
                  <c:v>5.000000</c:v>
                </c:pt>
                <c:pt idx="14">
                  <c:v>5.000000</c:v>
                </c:pt>
                <c:pt idx="15">
                  <c:v>4.500000</c:v>
                </c:pt>
                <c:pt idx="16">
                  <c:v>4.500000</c:v>
                </c:pt>
                <c:pt idx="17">
                  <c:v>4.500000</c:v>
                </c:pt>
                <c:pt idx="18">
                  <c:v>4.500000</c:v>
                </c:pt>
                <c:pt idx="19">
                  <c:v>4.500000</c:v>
                </c:pt>
                <c:pt idx="20">
                  <c:v>5.000000</c:v>
                </c:pt>
                <c:pt idx="21">
                  <c:v>5.000000</c:v>
                </c:pt>
                <c:pt idx="22">
                  <c:v>3.500000</c:v>
                </c:pt>
                <c:pt idx="23">
                  <c:v>4.000000</c:v>
                </c:pt>
                <c:pt idx="24">
                  <c:v>4.000000</c:v>
                </c:pt>
                <c:pt idx="25">
                  <c:v>3.500000</c:v>
                </c:pt>
                <c:pt idx="26">
                  <c:v>4.000000</c:v>
                </c:pt>
                <c:pt idx="27">
                  <c:v>4.000000</c:v>
                </c:pt>
                <c:pt idx="28">
                  <c:v>4.000000</c:v>
                </c:pt>
                <c:pt idx="29">
                  <c:v>4.000000</c:v>
                </c:pt>
                <c:pt idx="30">
                  <c:v>3.500000</c:v>
                </c:pt>
                <c:pt idx="31">
                  <c:v>4.000000</c:v>
                </c:pt>
                <c:pt idx="32">
                  <c:v>4.000000</c:v>
                </c:pt>
                <c:pt idx="33">
                  <c:v>4.000000</c:v>
                </c:pt>
                <c:pt idx="34">
                  <c:v>4.000000</c:v>
                </c:pt>
                <c:pt idx="35">
                  <c:v>4.000000</c:v>
                </c:pt>
                <c:pt idx="36">
                  <c:v>4.000000</c:v>
                </c:pt>
                <c:pt idx="37">
                  <c:v>4.000000</c:v>
                </c:pt>
                <c:pt idx="38">
                  <c:v>4.000000</c:v>
                </c:pt>
                <c:pt idx="39">
                  <c:v>4.000000</c:v>
                </c:pt>
                <c:pt idx="40">
                  <c:v>4.000000</c:v>
                </c:pt>
                <c:pt idx="41">
                  <c:v>4.000000</c:v>
                </c:pt>
                <c:pt idx="42">
                  <c:v>3.500000</c:v>
                </c:pt>
                <c:pt idx="43">
                  <c:v>4.000000</c:v>
                </c:pt>
                <c:pt idx="44">
                  <c:v>4.000000</c:v>
                </c:pt>
                <c:pt idx="45">
                  <c:v>4.000000</c:v>
                </c:pt>
                <c:pt idx="46">
                  <c:v>4.500000</c:v>
                </c:pt>
                <c:pt idx="47">
                  <c:v>4.500000</c:v>
                </c:pt>
                <c:pt idx="48">
                  <c:v>4.500000</c:v>
                </c:pt>
                <c:pt idx="49">
                  <c:v>4.500000</c:v>
                </c:pt>
                <c:pt idx="50">
                  <c:v>4.500000</c:v>
                </c:pt>
                <c:pt idx="51">
                  <c:v>5.500000</c:v>
                </c:pt>
                <c:pt idx="52">
                  <c:v>5.500000</c:v>
                </c:pt>
                <c:pt idx="53">
                  <c:v>4.500000</c:v>
                </c:pt>
                <c:pt idx="54">
                  <c:v>4.500000</c:v>
                </c:pt>
                <c:pt idx="55">
                  <c:v>4.500000</c:v>
                </c:pt>
                <c:pt idx="56">
                  <c:v>4.500000</c:v>
                </c:pt>
                <c:pt idx="57">
                  <c:v>4.000000</c:v>
                </c:pt>
                <c:pt idx="58">
                  <c:v>4.500000</c:v>
                </c:pt>
                <c:pt idx="59">
                  <c:v>5.000000</c:v>
                </c:pt>
                <c:pt idx="60">
                  <c:v>5.000000</c:v>
                </c:pt>
                <c:pt idx="61">
                  <c:v>5.000000</c:v>
                </c:pt>
                <c:pt idx="62">
                  <c:v>5.500000</c:v>
                </c:pt>
                <c:pt idx="63">
                  <c:v>6.000000</c:v>
                </c:pt>
                <c:pt idx="64">
                  <c:v>6.000000</c:v>
                </c:pt>
                <c:pt idx="65">
                  <c:v>6.000000</c:v>
                </c:pt>
                <c:pt idx="66">
                  <c:v>6.500000</c:v>
                </c:pt>
                <c:pt idx="67">
                  <c:v>6.500000</c:v>
                </c:pt>
                <c:pt idx="68">
                  <c:v>6.500000</c:v>
                </c:pt>
                <c:pt idx="69">
                  <c:v>7.000000</c:v>
                </c:pt>
                <c:pt idx="70">
                  <c:v>7.000000</c:v>
                </c:pt>
                <c:pt idx="71">
                  <c:v>6.500000</c:v>
                </c:pt>
                <c:pt idx="72">
                  <c:v>6.500000</c:v>
                </c:pt>
                <c:pt idx="73">
                  <c:v>6.500000</c:v>
                </c:pt>
                <c:pt idx="74">
                  <c:v>7.000000</c:v>
                </c:pt>
                <c:pt idx="75">
                  <c:v>6.500000</c:v>
                </c:pt>
                <c:pt idx="76">
                  <c:v>5.000000</c:v>
                </c:pt>
                <c:pt idx="77">
                  <c:v>6.500000</c:v>
                </c:pt>
                <c:pt idx="78">
                  <c:v>6.500000</c:v>
                </c:pt>
                <c:pt idx="79">
                  <c:v>6.000000</c:v>
                </c:pt>
                <c:pt idx="80">
                  <c:v>6.000000</c:v>
                </c:pt>
                <c:pt idx="81">
                  <c:v>6.000000</c:v>
                </c:pt>
                <c:pt idx="82">
                  <c:v>6.000000</c:v>
                </c:pt>
                <c:pt idx="83">
                  <c:v>6.000000</c:v>
                </c:pt>
                <c:pt idx="84">
                  <c:v>5.500000</c:v>
                </c:pt>
                <c:pt idx="85">
                  <c:v>4.500000</c:v>
                </c:pt>
                <c:pt idx="86">
                  <c:v>5.500000</c:v>
                </c:pt>
                <c:pt idx="87">
                  <c:v>5.500000</c:v>
                </c:pt>
                <c:pt idx="88">
                  <c:v>5.000000</c:v>
                </c:pt>
                <c:pt idx="89">
                  <c:v>5.000000</c:v>
                </c:pt>
                <c:pt idx="90">
                  <c:v>5.000000</c:v>
                </c:pt>
                <c:pt idx="91">
                  <c:v>5.000000</c:v>
                </c:pt>
                <c:pt idx="92">
                  <c:v>5.000000</c:v>
                </c:pt>
                <c:pt idx="93">
                  <c:v>5.000000</c:v>
                </c:pt>
                <c:pt idx="94">
                  <c:v>5.000000</c:v>
                </c:pt>
                <c:pt idx="95">
                  <c:v>5.000000</c:v>
                </c:pt>
                <c:pt idx="96">
                  <c:v>5.000000</c:v>
                </c:pt>
                <c:pt idx="97">
                  <c:v>5.000000</c:v>
                </c:pt>
                <c:pt idx="98">
                  <c:v>5.000000</c:v>
                </c:pt>
                <c:pt idx="99">
                  <c:v>5.000000</c:v>
                </c:pt>
                <c:pt idx="100">
                  <c:v>5.000000</c:v>
                </c:pt>
                <c:pt idx="101">
                  <c:v>5.000000</c:v>
                </c:pt>
                <c:pt idx="102">
                  <c:v>4.500000</c:v>
                </c:pt>
                <c:pt idx="103">
                  <c:v>4.500000</c:v>
                </c:pt>
                <c:pt idx="104">
                  <c:v>4.500000</c:v>
                </c:pt>
                <c:pt idx="105">
                  <c:v>4.000000</c:v>
                </c:pt>
                <c:pt idx="106">
                  <c:v>4.000000</c:v>
                </c:pt>
                <c:pt idx="107">
                  <c:v>4.500000</c:v>
                </c:pt>
                <c:pt idx="108">
                  <c:v>4.500000</c:v>
                </c:pt>
                <c:pt idx="109">
                  <c:v>5.500000</c:v>
                </c:pt>
                <c:pt idx="110">
                  <c:v>6.000000</c:v>
                </c:pt>
                <c:pt idx="111">
                  <c:v>6.000000</c:v>
                </c:pt>
                <c:pt idx="112">
                  <c:v>8.000000</c:v>
                </c:pt>
                <c:pt idx="113">
                  <c:v>8.000000</c:v>
                </c:pt>
                <c:pt idx="114">
                  <c:v>8.000000</c:v>
                </c:pt>
                <c:pt idx="115">
                  <c:v>8.500000</c:v>
                </c:pt>
                <c:pt idx="116">
                  <c:v>8.500000</c:v>
                </c:pt>
                <c:pt idx="117">
                  <c:v>8.000000</c:v>
                </c:pt>
                <c:pt idx="118">
                  <c:v>8.000000</c:v>
                </c:pt>
                <c:pt idx="119">
                  <c:v>8.000000</c:v>
                </c:pt>
                <c:pt idx="120">
                  <c:v>7.500000</c:v>
                </c:pt>
                <c:pt idx="121">
                  <c:v>7.500000</c:v>
                </c:pt>
                <c:pt idx="122">
                  <c:v>7.000000</c:v>
                </c:pt>
                <c:pt idx="123">
                  <c:v>7.500000</c:v>
                </c:pt>
                <c:pt idx="124">
                  <c:v>7.500000</c:v>
                </c:pt>
                <c:pt idx="125">
                  <c:v>6.500000</c:v>
                </c:pt>
                <c:pt idx="126">
                  <c:v>6.000000</c:v>
                </c:pt>
                <c:pt idx="127">
                  <c:v>6.500000</c:v>
                </c:pt>
                <c:pt idx="128">
                  <c:v>7.000000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5"/>
        <c:minorUnit val="7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.25"/>
        <c:minorUnit val="1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98787"/>
          <c:y val="0"/>
          <c:w val="0.887662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443879"/>
          <c:y val="0.12368"/>
          <c:w val="0.947237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v>Major Hurricanes Average</c:v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'AveragesMedians - Testing Trend'!$O$32:$O$158</c:f>
              <c:numCache>
                <c:ptCount val="127"/>
                <c:pt idx="0">
                  <c:v>-37.651418</c:v>
                </c:pt>
                <c:pt idx="1">
                  <c:v>-38.795882</c:v>
                </c:pt>
                <c:pt idx="2">
                  <c:v>-39.639322</c:v>
                </c:pt>
                <c:pt idx="3">
                  <c:v>-39.818988</c:v>
                </c:pt>
                <c:pt idx="4">
                  <c:v>-40.898413</c:v>
                </c:pt>
                <c:pt idx="5">
                  <c:v>-40.480771</c:v>
                </c:pt>
                <c:pt idx="6">
                  <c:v>-41.894842</c:v>
                </c:pt>
                <c:pt idx="7">
                  <c:v>-42.589736</c:v>
                </c:pt>
                <c:pt idx="8">
                  <c:v>-41.852327</c:v>
                </c:pt>
                <c:pt idx="9">
                  <c:v>-42.719672</c:v>
                </c:pt>
                <c:pt idx="10">
                  <c:v>-42.918965</c:v>
                </c:pt>
                <c:pt idx="11">
                  <c:v>-41.860662</c:v>
                </c:pt>
                <c:pt idx="12">
                  <c:v>-41.950485</c:v>
                </c:pt>
                <c:pt idx="13">
                  <c:v>-41.781323</c:v>
                </c:pt>
                <c:pt idx="14">
                  <c:v>-42.161066</c:v>
                </c:pt>
                <c:pt idx="15">
                  <c:v>-44.019520</c:v>
                </c:pt>
                <c:pt idx="16">
                  <c:v>-44.333288</c:v>
                </c:pt>
                <c:pt idx="17">
                  <c:v>-45.285813</c:v>
                </c:pt>
                <c:pt idx="18">
                  <c:v>-46.190338</c:v>
                </c:pt>
                <c:pt idx="19">
                  <c:v>-47.048722</c:v>
                </c:pt>
                <c:pt idx="20">
                  <c:v>-48.530571</c:v>
                </c:pt>
                <c:pt idx="21">
                  <c:v>-50.078833</c:v>
                </c:pt>
                <c:pt idx="22">
                  <c:v>-51.223586</c:v>
                </c:pt>
                <c:pt idx="23">
                  <c:v>-52.351091</c:v>
                </c:pt>
                <c:pt idx="24">
                  <c:v>-50.900061</c:v>
                </c:pt>
                <c:pt idx="25">
                  <c:v>-49.813949</c:v>
                </c:pt>
                <c:pt idx="26">
                  <c:v>-49.010495</c:v>
                </c:pt>
                <c:pt idx="27">
                  <c:v>-47.902052</c:v>
                </c:pt>
                <c:pt idx="28">
                  <c:v>-47.571617</c:v>
                </c:pt>
                <c:pt idx="29">
                  <c:v>-46.135809</c:v>
                </c:pt>
                <c:pt idx="30">
                  <c:v>-43.424991</c:v>
                </c:pt>
                <c:pt idx="31">
                  <c:v>-41.227567</c:v>
                </c:pt>
                <c:pt idx="32">
                  <c:v>-39.974981</c:v>
                </c:pt>
                <c:pt idx="33">
                  <c:v>-39.755900</c:v>
                </c:pt>
                <c:pt idx="34">
                  <c:v>-40.500956</c:v>
                </c:pt>
                <c:pt idx="35">
                  <c:v>-40.613506</c:v>
                </c:pt>
                <c:pt idx="36">
                  <c:v>-40.769461</c:v>
                </c:pt>
                <c:pt idx="37">
                  <c:v>-40.966389</c:v>
                </c:pt>
                <c:pt idx="38">
                  <c:v>-40.472374</c:v>
                </c:pt>
                <c:pt idx="39">
                  <c:v>-40.641838</c:v>
                </c:pt>
                <c:pt idx="40">
                  <c:v>-42.071667</c:v>
                </c:pt>
                <c:pt idx="41">
                  <c:v>-42.516535</c:v>
                </c:pt>
                <c:pt idx="42">
                  <c:v>-41.799596</c:v>
                </c:pt>
                <c:pt idx="43">
                  <c:v>-41.211545</c:v>
                </c:pt>
                <c:pt idx="44">
                  <c:v>-40.843136</c:v>
                </c:pt>
                <c:pt idx="45">
                  <c:v>-40.106061</c:v>
                </c:pt>
                <c:pt idx="46">
                  <c:v>-39.757667</c:v>
                </c:pt>
                <c:pt idx="47">
                  <c:v>-39.700348</c:v>
                </c:pt>
                <c:pt idx="48">
                  <c:v>-39.024717</c:v>
                </c:pt>
                <c:pt idx="49">
                  <c:v>-38.665434</c:v>
                </c:pt>
                <c:pt idx="50">
                  <c:v>-37.885619</c:v>
                </c:pt>
                <c:pt idx="51">
                  <c:v>-36.654407</c:v>
                </c:pt>
                <c:pt idx="52">
                  <c:v>-34.645185</c:v>
                </c:pt>
                <c:pt idx="53">
                  <c:v>-32.534427</c:v>
                </c:pt>
                <c:pt idx="54">
                  <c:v>-30.300023</c:v>
                </c:pt>
                <c:pt idx="55">
                  <c:v>-28.347427</c:v>
                </c:pt>
                <c:pt idx="56">
                  <c:v>-26.395267</c:v>
                </c:pt>
                <c:pt idx="57">
                  <c:v>-25.684035</c:v>
                </c:pt>
                <c:pt idx="58">
                  <c:v>-26.073220</c:v>
                </c:pt>
                <c:pt idx="59">
                  <c:v>-25.816048</c:v>
                </c:pt>
                <c:pt idx="60">
                  <c:v>-25.735217</c:v>
                </c:pt>
                <c:pt idx="61">
                  <c:v>-26.741485</c:v>
                </c:pt>
                <c:pt idx="62">
                  <c:v>-28.044460</c:v>
                </c:pt>
                <c:pt idx="63">
                  <c:v>-28.992116</c:v>
                </c:pt>
                <c:pt idx="64">
                  <c:v>-30.116359</c:v>
                </c:pt>
                <c:pt idx="65">
                  <c:v>-31.941965</c:v>
                </c:pt>
                <c:pt idx="66">
                  <c:v>-34.076231</c:v>
                </c:pt>
                <c:pt idx="67">
                  <c:v>-34.853468</c:v>
                </c:pt>
                <c:pt idx="68">
                  <c:v>-34.071657</c:v>
                </c:pt>
                <c:pt idx="69">
                  <c:v>-33.303798</c:v>
                </c:pt>
                <c:pt idx="70">
                  <c:v>-32.919793</c:v>
                </c:pt>
                <c:pt idx="71">
                  <c:v>-32.588273</c:v>
                </c:pt>
                <c:pt idx="72">
                  <c:v>-32.777980</c:v>
                </c:pt>
                <c:pt idx="73">
                  <c:v>-33.139369</c:v>
                </c:pt>
                <c:pt idx="74">
                  <c:v>-33.321566</c:v>
                </c:pt>
                <c:pt idx="75">
                  <c:v>-33.575303</c:v>
                </c:pt>
                <c:pt idx="76">
                  <c:v>-33.397515</c:v>
                </c:pt>
                <c:pt idx="77">
                  <c:v>-33.176747</c:v>
                </c:pt>
                <c:pt idx="78">
                  <c:v>-34.000384</c:v>
                </c:pt>
                <c:pt idx="79">
                  <c:v>-34.692707</c:v>
                </c:pt>
                <c:pt idx="80">
                  <c:v>-34.410843</c:v>
                </c:pt>
                <c:pt idx="81">
                  <c:v>-34.730490</c:v>
                </c:pt>
                <c:pt idx="82">
                  <c:v>-35.769960</c:v>
                </c:pt>
                <c:pt idx="83">
                  <c:v>-35.776333</c:v>
                </c:pt>
                <c:pt idx="84">
                  <c:v>-35.870535</c:v>
                </c:pt>
                <c:pt idx="85">
                  <c:v>-35.727732</c:v>
                </c:pt>
                <c:pt idx="86">
                  <c:v>-35.978278</c:v>
                </c:pt>
                <c:pt idx="87">
                  <c:v>-36.147045</c:v>
                </c:pt>
                <c:pt idx="88">
                  <c:v>-35.364404</c:v>
                </c:pt>
                <c:pt idx="89">
                  <c:v>-35.010566</c:v>
                </c:pt>
                <c:pt idx="90">
                  <c:v>-34.767599</c:v>
                </c:pt>
                <c:pt idx="91">
                  <c:v>-33.933185</c:v>
                </c:pt>
                <c:pt idx="92">
                  <c:v>-32.616043</c:v>
                </c:pt>
                <c:pt idx="93">
                  <c:v>-32.112165</c:v>
                </c:pt>
                <c:pt idx="94">
                  <c:v>-31.262685</c:v>
                </c:pt>
                <c:pt idx="95">
                  <c:v>-30.252306</c:v>
                </c:pt>
                <c:pt idx="96">
                  <c:v>-29.160907</c:v>
                </c:pt>
                <c:pt idx="97">
                  <c:v>-28.151584</c:v>
                </c:pt>
                <c:pt idx="98">
                  <c:v>-27.272811</c:v>
                </c:pt>
                <c:pt idx="99">
                  <c:v>-26.509397</c:v>
                </c:pt>
                <c:pt idx="100">
                  <c:v>-26.513904</c:v>
                </c:pt>
                <c:pt idx="101">
                  <c:v>-26.032192</c:v>
                </c:pt>
                <c:pt idx="102">
                  <c:v>-25.396394</c:v>
                </c:pt>
                <c:pt idx="103">
                  <c:v>-25.308813</c:v>
                </c:pt>
                <c:pt idx="104">
                  <c:v>-25.421955</c:v>
                </c:pt>
                <c:pt idx="105">
                  <c:v>-25.020652</c:v>
                </c:pt>
                <c:pt idx="106">
                  <c:v>-24.407793</c:v>
                </c:pt>
                <c:pt idx="107">
                  <c:v>-24.055268</c:v>
                </c:pt>
                <c:pt idx="108">
                  <c:v>-23.668086</c:v>
                </c:pt>
                <c:pt idx="109">
                  <c:v>-22.745283</c:v>
                </c:pt>
                <c:pt idx="110">
                  <c:v>-22.585525</c:v>
                </c:pt>
                <c:pt idx="111">
                  <c:v>-22.618924</c:v>
                </c:pt>
                <c:pt idx="112">
                  <c:v>-22.154788</c:v>
                </c:pt>
                <c:pt idx="113">
                  <c:v>-21.218596</c:v>
                </c:pt>
                <c:pt idx="114">
                  <c:v>-20.076515</c:v>
                </c:pt>
                <c:pt idx="115">
                  <c:v>-19.052737</c:v>
                </c:pt>
                <c:pt idx="116">
                  <c:v>-18.142636</c:v>
                </c:pt>
                <c:pt idx="117">
                  <c:v>-17.160783</c:v>
                </c:pt>
                <c:pt idx="118">
                  <c:v>-17.316520</c:v>
                </c:pt>
                <c:pt idx="119">
                  <c:v>-17.539586</c:v>
                </c:pt>
                <c:pt idx="120">
                  <c:v>-16.250419</c:v>
                </c:pt>
                <c:pt idx="121">
                  <c:v>-15.189551</c:v>
                </c:pt>
                <c:pt idx="122">
                  <c:v>-15.011783</c:v>
                </c:pt>
                <c:pt idx="123">
                  <c:v>-14.669470</c:v>
                </c:pt>
                <c:pt idx="124">
                  <c:v>-14.394298</c:v>
                </c:pt>
                <c:pt idx="125">
                  <c:v>-13.698030</c:v>
                </c:pt>
                <c:pt idx="126">
                  <c:v>-12.531601</c:v>
                </c:pt>
              </c:numCache>
            </c:numRef>
          </c:xVal>
          <c:yVal>
            <c:numRef>
              <c:f>'AveragesMedians - Testing Trend'!$I$32:$I$168</c:f>
              <c:numCache>
                <c:ptCount val="129"/>
                <c:pt idx="0">
                  <c:v>1.363636</c:v>
                </c:pt>
                <c:pt idx="1">
                  <c:v>1.272727</c:v>
                </c:pt>
                <c:pt idx="2">
                  <c:v>1.363636</c:v>
                </c:pt>
                <c:pt idx="3">
                  <c:v>1.181818</c:v>
                </c:pt>
                <c:pt idx="4">
                  <c:v>1.454545</c:v>
                </c:pt>
                <c:pt idx="5">
                  <c:v>1.727273</c:v>
                </c:pt>
                <c:pt idx="6">
                  <c:v>1.727273</c:v>
                </c:pt>
                <c:pt idx="7">
                  <c:v>1.545455</c:v>
                </c:pt>
                <c:pt idx="8">
                  <c:v>1.363636</c:v>
                </c:pt>
                <c:pt idx="9">
                  <c:v>1.272727</c:v>
                </c:pt>
                <c:pt idx="10">
                  <c:v>1.454545</c:v>
                </c:pt>
                <c:pt idx="11">
                  <c:v>1.545455</c:v>
                </c:pt>
                <c:pt idx="12">
                  <c:v>1.454545</c:v>
                </c:pt>
                <c:pt idx="13">
                  <c:v>1.454545</c:v>
                </c:pt>
                <c:pt idx="14">
                  <c:v>1.090909</c:v>
                </c:pt>
                <c:pt idx="15">
                  <c:v>0.727273</c:v>
                </c:pt>
                <c:pt idx="16">
                  <c:v>0.818182</c:v>
                </c:pt>
                <c:pt idx="17">
                  <c:v>0.909091</c:v>
                </c:pt>
                <c:pt idx="18">
                  <c:v>0.909091</c:v>
                </c:pt>
                <c:pt idx="19">
                  <c:v>0.909091</c:v>
                </c:pt>
                <c:pt idx="20">
                  <c:v>1.090909</c:v>
                </c:pt>
                <c:pt idx="21">
                  <c:v>1.000000</c:v>
                </c:pt>
                <c:pt idx="22">
                  <c:v>1.000000</c:v>
                </c:pt>
                <c:pt idx="23">
                  <c:v>1.090909</c:v>
                </c:pt>
                <c:pt idx="24">
                  <c:v>1.000000</c:v>
                </c:pt>
                <c:pt idx="25">
                  <c:v>1.000000</c:v>
                </c:pt>
                <c:pt idx="26">
                  <c:v>1.181818</c:v>
                </c:pt>
                <c:pt idx="27">
                  <c:v>1.363636</c:v>
                </c:pt>
                <c:pt idx="28">
                  <c:v>1.545455</c:v>
                </c:pt>
                <c:pt idx="29">
                  <c:v>1.545455</c:v>
                </c:pt>
                <c:pt idx="30">
                  <c:v>1.272727</c:v>
                </c:pt>
                <c:pt idx="31">
                  <c:v>1.181818</c:v>
                </c:pt>
                <c:pt idx="32">
                  <c:v>1.363636</c:v>
                </c:pt>
                <c:pt idx="33">
                  <c:v>1.363636</c:v>
                </c:pt>
                <c:pt idx="34">
                  <c:v>1.454545</c:v>
                </c:pt>
                <c:pt idx="35">
                  <c:v>1.636364</c:v>
                </c:pt>
                <c:pt idx="36">
                  <c:v>1.363636</c:v>
                </c:pt>
                <c:pt idx="37">
                  <c:v>1.454545</c:v>
                </c:pt>
                <c:pt idx="38">
                  <c:v>1.363636</c:v>
                </c:pt>
                <c:pt idx="39">
                  <c:v>1.363636</c:v>
                </c:pt>
                <c:pt idx="40">
                  <c:v>1.363636</c:v>
                </c:pt>
                <c:pt idx="41">
                  <c:v>1.545455</c:v>
                </c:pt>
                <c:pt idx="42">
                  <c:v>1.454545</c:v>
                </c:pt>
                <c:pt idx="43">
                  <c:v>1.727273</c:v>
                </c:pt>
                <c:pt idx="44">
                  <c:v>2.181818</c:v>
                </c:pt>
                <c:pt idx="45">
                  <c:v>2.090909</c:v>
                </c:pt>
                <c:pt idx="46">
                  <c:v>2.363636</c:v>
                </c:pt>
                <c:pt idx="47">
                  <c:v>1.909091</c:v>
                </c:pt>
                <c:pt idx="48">
                  <c:v>1.909091</c:v>
                </c:pt>
                <c:pt idx="49">
                  <c:v>2.000000</c:v>
                </c:pt>
                <c:pt idx="50">
                  <c:v>2.000000</c:v>
                </c:pt>
                <c:pt idx="51">
                  <c:v>1.818182</c:v>
                </c:pt>
                <c:pt idx="52">
                  <c:v>2.000000</c:v>
                </c:pt>
                <c:pt idx="53">
                  <c:v>1.727273</c:v>
                </c:pt>
                <c:pt idx="54">
                  <c:v>1.363636</c:v>
                </c:pt>
                <c:pt idx="55">
                  <c:v>1.545455</c:v>
                </c:pt>
                <c:pt idx="56">
                  <c:v>1.454545</c:v>
                </c:pt>
                <c:pt idx="57">
                  <c:v>1.454545</c:v>
                </c:pt>
                <c:pt idx="58">
                  <c:v>1.545455</c:v>
                </c:pt>
                <c:pt idx="59">
                  <c:v>1.727273</c:v>
                </c:pt>
                <c:pt idx="60">
                  <c:v>1.909091</c:v>
                </c:pt>
                <c:pt idx="61">
                  <c:v>2.636364</c:v>
                </c:pt>
                <c:pt idx="62">
                  <c:v>2.818182</c:v>
                </c:pt>
                <c:pt idx="63">
                  <c:v>3.000000</c:v>
                </c:pt>
                <c:pt idx="64">
                  <c:v>3.181818</c:v>
                </c:pt>
                <c:pt idx="65">
                  <c:v>3.090909</c:v>
                </c:pt>
                <c:pt idx="66">
                  <c:v>3.454545</c:v>
                </c:pt>
                <c:pt idx="67">
                  <c:v>3.545455</c:v>
                </c:pt>
                <c:pt idx="68">
                  <c:v>3.545455</c:v>
                </c:pt>
                <c:pt idx="69">
                  <c:v>3.636364</c:v>
                </c:pt>
                <c:pt idx="70">
                  <c:v>3.545455</c:v>
                </c:pt>
                <c:pt idx="71">
                  <c:v>3.000000</c:v>
                </c:pt>
                <c:pt idx="72">
                  <c:v>3.181818</c:v>
                </c:pt>
                <c:pt idx="73">
                  <c:v>3.000000</c:v>
                </c:pt>
                <c:pt idx="74">
                  <c:v>2.818182</c:v>
                </c:pt>
                <c:pt idx="75">
                  <c:v>3.181818</c:v>
                </c:pt>
                <c:pt idx="76">
                  <c:v>2.727273</c:v>
                </c:pt>
                <c:pt idx="77">
                  <c:v>2.818182</c:v>
                </c:pt>
                <c:pt idx="78">
                  <c:v>2.727273</c:v>
                </c:pt>
                <c:pt idx="79">
                  <c:v>2.272727</c:v>
                </c:pt>
                <c:pt idx="80">
                  <c:v>2.545455</c:v>
                </c:pt>
                <c:pt idx="81">
                  <c:v>2.545455</c:v>
                </c:pt>
                <c:pt idx="82">
                  <c:v>2.000000</c:v>
                </c:pt>
                <c:pt idx="83">
                  <c:v>1.909091</c:v>
                </c:pt>
                <c:pt idx="84">
                  <c:v>1.818182</c:v>
                </c:pt>
                <c:pt idx="85">
                  <c:v>1.454545</c:v>
                </c:pt>
                <c:pt idx="86">
                  <c:v>1.636364</c:v>
                </c:pt>
                <c:pt idx="87">
                  <c:v>1.545455</c:v>
                </c:pt>
                <c:pt idx="88">
                  <c:v>1.545455</c:v>
                </c:pt>
                <c:pt idx="89">
                  <c:v>1.727273</c:v>
                </c:pt>
                <c:pt idx="90">
                  <c:v>1.454545</c:v>
                </c:pt>
                <c:pt idx="91">
                  <c:v>1.454545</c:v>
                </c:pt>
                <c:pt idx="92">
                  <c:v>1.636364</c:v>
                </c:pt>
                <c:pt idx="93">
                  <c:v>1.727273</c:v>
                </c:pt>
                <c:pt idx="94">
                  <c:v>1.727273</c:v>
                </c:pt>
                <c:pt idx="95">
                  <c:v>1.636364</c:v>
                </c:pt>
                <c:pt idx="96">
                  <c:v>1.636364</c:v>
                </c:pt>
                <c:pt idx="97">
                  <c:v>1.454545</c:v>
                </c:pt>
                <c:pt idx="98">
                  <c:v>1.454545</c:v>
                </c:pt>
                <c:pt idx="99">
                  <c:v>1.545455</c:v>
                </c:pt>
                <c:pt idx="100">
                  <c:v>1.545455</c:v>
                </c:pt>
                <c:pt idx="101">
                  <c:v>1.454545</c:v>
                </c:pt>
                <c:pt idx="102">
                  <c:v>1.363636</c:v>
                </c:pt>
                <c:pt idx="103">
                  <c:v>1.363636</c:v>
                </c:pt>
                <c:pt idx="104">
                  <c:v>1.363636</c:v>
                </c:pt>
                <c:pt idx="105">
                  <c:v>1.272727</c:v>
                </c:pt>
                <c:pt idx="106">
                  <c:v>1.454545</c:v>
                </c:pt>
                <c:pt idx="107">
                  <c:v>2.000000</c:v>
                </c:pt>
                <c:pt idx="108">
                  <c:v>2.000000</c:v>
                </c:pt>
                <c:pt idx="109">
                  <c:v>2.000000</c:v>
                </c:pt>
                <c:pt idx="110">
                  <c:v>2.272727</c:v>
                </c:pt>
                <c:pt idx="111">
                  <c:v>2.454545</c:v>
                </c:pt>
                <c:pt idx="112">
                  <c:v>2.636364</c:v>
                </c:pt>
                <c:pt idx="113">
                  <c:v>2.727273</c:v>
                </c:pt>
                <c:pt idx="114">
                  <c:v>2.909091</c:v>
                </c:pt>
                <c:pt idx="115">
                  <c:v>3.454545</c:v>
                </c:pt>
                <c:pt idx="116">
                  <c:v>3.636364</c:v>
                </c:pt>
                <c:pt idx="117">
                  <c:v>3.272727</c:v>
                </c:pt>
                <c:pt idx="118">
                  <c:v>3.363636</c:v>
                </c:pt>
                <c:pt idx="119">
                  <c:v>3.545455</c:v>
                </c:pt>
                <c:pt idx="120">
                  <c:v>3.272727</c:v>
                </c:pt>
                <c:pt idx="121">
                  <c:v>3.454545</c:v>
                </c:pt>
                <c:pt idx="122">
                  <c:v>3.454545</c:v>
                </c:pt>
                <c:pt idx="123">
                  <c:v>3.454545</c:v>
                </c:pt>
                <c:pt idx="124">
                  <c:v>3.181818</c:v>
                </c:pt>
                <c:pt idx="125">
                  <c:v>2.818182</c:v>
                </c:pt>
                <c:pt idx="126">
                  <c:v>2.363636</c:v>
                </c:pt>
                <c:pt idx="127">
                  <c:v>2.545455</c:v>
                </c:pt>
                <c:pt idx="128">
                  <c:v>2.909091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5"/>
        <c:minorUnit val="7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68687"/>
          <c:y val="0"/>
          <c:w val="0.919165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443879"/>
          <c:y val="0.12368"/>
          <c:w val="0.947237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v>Major Hurricanes Median</c:v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'AveragesMedians - Testing Trend'!$P$32:$P$158</c:f>
              <c:numCache>
                <c:ptCount val="127"/>
                <c:pt idx="0">
                  <c:v>-41.788492</c:v>
                </c:pt>
                <c:pt idx="1">
                  <c:v>-41.788492</c:v>
                </c:pt>
                <c:pt idx="2">
                  <c:v>-42.828214</c:v>
                </c:pt>
                <c:pt idx="3">
                  <c:v>-42.918611</c:v>
                </c:pt>
                <c:pt idx="4">
                  <c:v>-44.646361</c:v>
                </c:pt>
                <c:pt idx="5">
                  <c:v>-42.918611</c:v>
                </c:pt>
                <c:pt idx="6">
                  <c:v>-46.132806</c:v>
                </c:pt>
                <c:pt idx="7">
                  <c:v>-46.132806</c:v>
                </c:pt>
                <c:pt idx="8">
                  <c:v>-43.375000</c:v>
                </c:pt>
                <c:pt idx="9">
                  <c:v>-46.132806</c:v>
                </c:pt>
                <c:pt idx="10">
                  <c:v>-47.228917</c:v>
                </c:pt>
                <c:pt idx="11">
                  <c:v>-44.565833</c:v>
                </c:pt>
                <c:pt idx="12">
                  <c:v>-44.565833</c:v>
                </c:pt>
                <c:pt idx="13">
                  <c:v>-44.565833</c:v>
                </c:pt>
                <c:pt idx="14">
                  <c:v>-44.565833</c:v>
                </c:pt>
                <c:pt idx="15">
                  <c:v>-47.671889</c:v>
                </c:pt>
                <c:pt idx="16">
                  <c:v>-47.722944</c:v>
                </c:pt>
                <c:pt idx="17">
                  <c:v>-50.644333</c:v>
                </c:pt>
                <c:pt idx="18">
                  <c:v>-51.820278</c:v>
                </c:pt>
                <c:pt idx="19">
                  <c:v>-52.523167</c:v>
                </c:pt>
                <c:pt idx="20">
                  <c:v>-53.070278</c:v>
                </c:pt>
                <c:pt idx="21">
                  <c:v>-55.335583</c:v>
                </c:pt>
                <c:pt idx="22">
                  <c:v>-58.970861</c:v>
                </c:pt>
                <c:pt idx="23">
                  <c:v>-58.970861</c:v>
                </c:pt>
                <c:pt idx="24">
                  <c:v>-56.753944</c:v>
                </c:pt>
                <c:pt idx="25">
                  <c:v>-53.070278</c:v>
                </c:pt>
                <c:pt idx="26">
                  <c:v>-52.958278</c:v>
                </c:pt>
                <c:pt idx="27">
                  <c:v>-52.958278</c:v>
                </c:pt>
                <c:pt idx="28">
                  <c:v>-51.205611</c:v>
                </c:pt>
                <c:pt idx="29">
                  <c:v>-49.548611</c:v>
                </c:pt>
                <c:pt idx="30">
                  <c:v>-47.374167</c:v>
                </c:pt>
                <c:pt idx="31">
                  <c:v>-44.724167</c:v>
                </c:pt>
                <c:pt idx="32">
                  <c:v>-44.724167</c:v>
                </c:pt>
                <c:pt idx="33">
                  <c:v>-44.724167</c:v>
                </c:pt>
                <c:pt idx="34">
                  <c:v>-46.875417</c:v>
                </c:pt>
                <c:pt idx="35">
                  <c:v>-46.875417</c:v>
                </c:pt>
                <c:pt idx="36">
                  <c:v>-47.192889</c:v>
                </c:pt>
                <c:pt idx="37">
                  <c:v>-47.192889</c:v>
                </c:pt>
                <c:pt idx="38">
                  <c:v>-45.581917</c:v>
                </c:pt>
                <c:pt idx="39">
                  <c:v>-46.513972</c:v>
                </c:pt>
                <c:pt idx="40">
                  <c:v>-47.555667</c:v>
                </c:pt>
                <c:pt idx="41">
                  <c:v>-47.555667</c:v>
                </c:pt>
                <c:pt idx="42">
                  <c:v>-46.513972</c:v>
                </c:pt>
                <c:pt idx="43">
                  <c:v>-44.974556</c:v>
                </c:pt>
                <c:pt idx="44">
                  <c:v>-44.892000</c:v>
                </c:pt>
                <c:pt idx="45">
                  <c:v>-43.984583</c:v>
                </c:pt>
                <c:pt idx="46">
                  <c:v>-43.331500</c:v>
                </c:pt>
                <c:pt idx="47">
                  <c:v>-43.331500</c:v>
                </c:pt>
                <c:pt idx="48">
                  <c:v>-42.405306</c:v>
                </c:pt>
                <c:pt idx="49">
                  <c:v>-42.405306</c:v>
                </c:pt>
                <c:pt idx="50">
                  <c:v>-41.717167</c:v>
                </c:pt>
                <c:pt idx="51">
                  <c:v>-41.717167</c:v>
                </c:pt>
                <c:pt idx="52">
                  <c:v>-41.717167</c:v>
                </c:pt>
                <c:pt idx="53">
                  <c:v>-40.386044</c:v>
                </c:pt>
                <c:pt idx="54">
                  <c:v>-38.011294</c:v>
                </c:pt>
                <c:pt idx="55">
                  <c:v>-32.092778</c:v>
                </c:pt>
                <c:pt idx="56">
                  <c:v>-24.416389</c:v>
                </c:pt>
                <c:pt idx="57">
                  <c:v>-24.416389</c:v>
                </c:pt>
                <c:pt idx="58">
                  <c:v>-24.416389</c:v>
                </c:pt>
                <c:pt idx="59">
                  <c:v>-24.416389</c:v>
                </c:pt>
                <c:pt idx="60">
                  <c:v>-24.416389</c:v>
                </c:pt>
                <c:pt idx="61">
                  <c:v>-27.404361</c:v>
                </c:pt>
                <c:pt idx="62">
                  <c:v>-33.187528</c:v>
                </c:pt>
                <c:pt idx="63">
                  <c:v>-33.187528</c:v>
                </c:pt>
                <c:pt idx="64">
                  <c:v>-33.533111</c:v>
                </c:pt>
                <c:pt idx="65">
                  <c:v>-36.029694</c:v>
                </c:pt>
                <c:pt idx="66">
                  <c:v>-38.576194</c:v>
                </c:pt>
                <c:pt idx="67">
                  <c:v>-39.492139</c:v>
                </c:pt>
                <c:pt idx="68">
                  <c:v>-38.576194</c:v>
                </c:pt>
                <c:pt idx="69">
                  <c:v>-36.019083</c:v>
                </c:pt>
                <c:pt idx="70">
                  <c:v>-33.907056</c:v>
                </c:pt>
                <c:pt idx="71">
                  <c:v>-33.907056</c:v>
                </c:pt>
                <c:pt idx="72">
                  <c:v>-34.604861</c:v>
                </c:pt>
                <c:pt idx="73">
                  <c:v>-34.954056</c:v>
                </c:pt>
                <c:pt idx="74">
                  <c:v>-35.045306</c:v>
                </c:pt>
                <c:pt idx="75">
                  <c:v>-35.045306</c:v>
                </c:pt>
                <c:pt idx="76">
                  <c:v>-35.045306</c:v>
                </c:pt>
                <c:pt idx="77">
                  <c:v>-35.045306</c:v>
                </c:pt>
                <c:pt idx="78">
                  <c:v>-35.313639</c:v>
                </c:pt>
                <c:pt idx="79">
                  <c:v>-37.521667</c:v>
                </c:pt>
                <c:pt idx="80">
                  <c:v>-37.521667</c:v>
                </c:pt>
                <c:pt idx="81">
                  <c:v>-39.011389</c:v>
                </c:pt>
                <c:pt idx="82">
                  <c:v>-39.590778</c:v>
                </c:pt>
                <c:pt idx="83">
                  <c:v>-39.590778</c:v>
                </c:pt>
                <c:pt idx="84">
                  <c:v>-39.590778</c:v>
                </c:pt>
                <c:pt idx="85">
                  <c:v>-39.590778</c:v>
                </c:pt>
                <c:pt idx="86">
                  <c:v>-39.590778</c:v>
                </c:pt>
                <c:pt idx="87">
                  <c:v>-40.437778</c:v>
                </c:pt>
                <c:pt idx="88">
                  <c:v>-39.011389</c:v>
                </c:pt>
                <c:pt idx="89">
                  <c:v>-37.534500</c:v>
                </c:pt>
                <c:pt idx="90">
                  <c:v>-37.534500</c:v>
                </c:pt>
                <c:pt idx="91">
                  <c:v>-36.093667</c:v>
                </c:pt>
                <c:pt idx="92">
                  <c:v>-35.397583</c:v>
                </c:pt>
                <c:pt idx="93">
                  <c:v>-34.187139</c:v>
                </c:pt>
                <c:pt idx="94">
                  <c:v>-32.306778</c:v>
                </c:pt>
                <c:pt idx="95">
                  <c:v>-31.658250</c:v>
                </c:pt>
                <c:pt idx="96">
                  <c:v>-31.658250</c:v>
                </c:pt>
                <c:pt idx="97">
                  <c:v>-30.935778</c:v>
                </c:pt>
                <c:pt idx="98">
                  <c:v>-30.023417</c:v>
                </c:pt>
                <c:pt idx="99">
                  <c:v>-29.477806</c:v>
                </c:pt>
                <c:pt idx="100">
                  <c:v>-29.477806</c:v>
                </c:pt>
                <c:pt idx="101">
                  <c:v>-29.098056</c:v>
                </c:pt>
                <c:pt idx="102">
                  <c:v>-27.897472</c:v>
                </c:pt>
                <c:pt idx="103">
                  <c:v>-27.897472</c:v>
                </c:pt>
                <c:pt idx="104">
                  <c:v>-28.515611</c:v>
                </c:pt>
                <c:pt idx="105">
                  <c:v>-27.845028</c:v>
                </c:pt>
                <c:pt idx="106">
                  <c:v>-27.132667</c:v>
                </c:pt>
                <c:pt idx="107">
                  <c:v>-26.789722</c:v>
                </c:pt>
                <c:pt idx="108">
                  <c:v>-26.789722</c:v>
                </c:pt>
                <c:pt idx="109">
                  <c:v>-26.332361</c:v>
                </c:pt>
                <c:pt idx="110">
                  <c:v>-26.332361</c:v>
                </c:pt>
                <c:pt idx="111">
                  <c:v>-26.332361</c:v>
                </c:pt>
                <c:pt idx="112">
                  <c:v>-26.332361</c:v>
                </c:pt>
                <c:pt idx="113">
                  <c:v>-25.259917</c:v>
                </c:pt>
                <c:pt idx="114">
                  <c:v>-22.080278</c:v>
                </c:pt>
                <c:pt idx="115">
                  <c:v>-19.294389</c:v>
                </c:pt>
                <c:pt idx="116">
                  <c:v>-18.595444</c:v>
                </c:pt>
                <c:pt idx="117">
                  <c:v>-17.721306</c:v>
                </c:pt>
                <c:pt idx="118">
                  <c:v>-17.721306</c:v>
                </c:pt>
                <c:pt idx="119">
                  <c:v>-18.948167</c:v>
                </c:pt>
                <c:pt idx="120">
                  <c:v>-17.239583</c:v>
                </c:pt>
                <c:pt idx="121">
                  <c:v>-16.006444</c:v>
                </c:pt>
                <c:pt idx="122">
                  <c:v>-16.006444</c:v>
                </c:pt>
                <c:pt idx="123">
                  <c:v>-15.838583</c:v>
                </c:pt>
                <c:pt idx="124">
                  <c:v>-15.758750</c:v>
                </c:pt>
                <c:pt idx="125">
                  <c:v>-15.170861</c:v>
                </c:pt>
                <c:pt idx="126">
                  <c:v>-13.737250</c:v>
                </c:pt>
              </c:numCache>
            </c:numRef>
          </c:xVal>
          <c:yVal>
            <c:numRef>
              <c:f>'AveragesMedians - Testing Trend'!$J$32:$J$168</c:f>
              <c:numCache>
                <c:ptCount val="129"/>
                <c:pt idx="0">
                  <c:v>2.000000</c:v>
                </c:pt>
                <c:pt idx="1">
                  <c:v>1.500000</c:v>
                </c:pt>
                <c:pt idx="2">
                  <c:v>1.500000</c:v>
                </c:pt>
                <c:pt idx="3">
                  <c:v>1.000000</c:v>
                </c:pt>
                <c:pt idx="4">
                  <c:v>1.000000</c:v>
                </c:pt>
                <c:pt idx="5">
                  <c:v>1.500000</c:v>
                </c:pt>
                <c:pt idx="6">
                  <c:v>1.500000</c:v>
                </c:pt>
                <c:pt idx="7">
                  <c:v>1.500000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1.500000</c:v>
                </c:pt>
                <c:pt idx="12">
                  <c:v>1.500000</c:v>
                </c:pt>
                <c:pt idx="13">
                  <c:v>1.500000</c:v>
                </c:pt>
                <c:pt idx="14">
                  <c:v>1.000000</c:v>
                </c:pt>
                <c:pt idx="15">
                  <c:v>0.500000</c:v>
                </c:pt>
                <c:pt idx="16">
                  <c:v>1.000000</c:v>
                </c:pt>
                <c:pt idx="17">
                  <c:v>1.000000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1.000000</c:v>
                </c:pt>
                <c:pt idx="24">
                  <c:v>1.000000</c:v>
                </c:pt>
                <c:pt idx="25">
                  <c:v>1.000000</c:v>
                </c:pt>
                <c:pt idx="26">
                  <c:v>1.000000</c:v>
                </c:pt>
                <c:pt idx="27">
                  <c:v>1.000000</c:v>
                </c:pt>
                <c:pt idx="28">
                  <c:v>1.000000</c:v>
                </c:pt>
                <c:pt idx="29">
                  <c:v>1.000000</c:v>
                </c:pt>
                <c:pt idx="30">
                  <c:v>1.000000</c:v>
                </c:pt>
                <c:pt idx="31">
                  <c:v>1.000000</c:v>
                </c:pt>
                <c:pt idx="32">
                  <c:v>1.000000</c:v>
                </c:pt>
                <c:pt idx="33">
                  <c:v>1.000000</c:v>
                </c:pt>
                <c:pt idx="34">
                  <c:v>1.000000</c:v>
                </c:pt>
                <c:pt idx="35">
                  <c:v>1.500000</c:v>
                </c:pt>
                <c:pt idx="36">
                  <c:v>1.000000</c:v>
                </c:pt>
                <c:pt idx="37">
                  <c:v>1.000000</c:v>
                </c:pt>
                <c:pt idx="38">
                  <c:v>1.000000</c:v>
                </c:pt>
                <c:pt idx="39">
                  <c:v>1.000000</c:v>
                </c:pt>
                <c:pt idx="40">
                  <c:v>1.000000</c:v>
                </c:pt>
                <c:pt idx="41">
                  <c:v>1.000000</c:v>
                </c:pt>
                <c:pt idx="42">
                  <c:v>1.000000</c:v>
                </c:pt>
                <c:pt idx="43">
                  <c:v>1.000000</c:v>
                </c:pt>
                <c:pt idx="44">
                  <c:v>1.500000</c:v>
                </c:pt>
                <c:pt idx="45">
                  <c:v>1.000000</c:v>
                </c:pt>
                <c:pt idx="46">
                  <c:v>1.500000</c:v>
                </c:pt>
                <c:pt idx="47">
                  <c:v>1.000000</c:v>
                </c:pt>
                <c:pt idx="48">
                  <c:v>1.000000</c:v>
                </c:pt>
                <c:pt idx="49">
                  <c:v>1.500000</c:v>
                </c:pt>
                <c:pt idx="50">
                  <c:v>1.500000</c:v>
                </c:pt>
                <c:pt idx="51">
                  <c:v>1.000000</c:v>
                </c:pt>
                <c:pt idx="52">
                  <c:v>1.500000</c:v>
                </c:pt>
                <c:pt idx="53">
                  <c:v>1.000000</c:v>
                </c:pt>
                <c:pt idx="54">
                  <c:v>1.000000</c:v>
                </c:pt>
                <c:pt idx="55">
                  <c:v>1.500000</c:v>
                </c:pt>
                <c:pt idx="56">
                  <c:v>1.500000</c:v>
                </c:pt>
                <c:pt idx="57">
                  <c:v>1.500000</c:v>
                </c:pt>
                <c:pt idx="58">
                  <c:v>2.000000</c:v>
                </c:pt>
                <c:pt idx="59">
                  <c:v>2.000000</c:v>
                </c:pt>
                <c:pt idx="60">
                  <c:v>2.000000</c:v>
                </c:pt>
                <c:pt idx="61">
                  <c:v>2.500000</c:v>
                </c:pt>
                <c:pt idx="62">
                  <c:v>2.500000</c:v>
                </c:pt>
                <c:pt idx="63">
                  <c:v>3.000000</c:v>
                </c:pt>
                <c:pt idx="64">
                  <c:v>3.000000</c:v>
                </c:pt>
                <c:pt idx="65">
                  <c:v>3.000000</c:v>
                </c:pt>
                <c:pt idx="66">
                  <c:v>3.500000</c:v>
                </c:pt>
                <c:pt idx="67">
                  <c:v>3.500000</c:v>
                </c:pt>
                <c:pt idx="68">
                  <c:v>3.500000</c:v>
                </c:pt>
                <c:pt idx="69">
                  <c:v>3.500000</c:v>
                </c:pt>
                <c:pt idx="70">
                  <c:v>3.500000</c:v>
                </c:pt>
                <c:pt idx="71">
                  <c:v>2.500000</c:v>
                </c:pt>
                <c:pt idx="72">
                  <c:v>2.500000</c:v>
                </c:pt>
                <c:pt idx="73">
                  <c:v>2.000000</c:v>
                </c:pt>
                <c:pt idx="74">
                  <c:v>2.000000</c:v>
                </c:pt>
                <c:pt idx="75">
                  <c:v>2.000000</c:v>
                </c:pt>
                <c:pt idx="76">
                  <c:v>2.000000</c:v>
                </c:pt>
                <c:pt idx="77">
                  <c:v>2.000000</c:v>
                </c:pt>
                <c:pt idx="78">
                  <c:v>2.000000</c:v>
                </c:pt>
                <c:pt idx="79">
                  <c:v>2.000000</c:v>
                </c:pt>
                <c:pt idx="80">
                  <c:v>2.000000</c:v>
                </c:pt>
                <c:pt idx="81">
                  <c:v>2.000000</c:v>
                </c:pt>
                <c:pt idx="82">
                  <c:v>1.500000</c:v>
                </c:pt>
                <c:pt idx="83">
                  <c:v>1.500000</c:v>
                </c:pt>
                <c:pt idx="84">
                  <c:v>1.000000</c:v>
                </c:pt>
                <c:pt idx="85">
                  <c:v>1.000000</c:v>
                </c:pt>
                <c:pt idx="86">
                  <c:v>1.500000</c:v>
                </c:pt>
                <c:pt idx="87">
                  <c:v>1.500000</c:v>
                </c:pt>
                <c:pt idx="88">
                  <c:v>1.500000</c:v>
                </c:pt>
                <c:pt idx="89">
                  <c:v>2.000000</c:v>
                </c:pt>
                <c:pt idx="90">
                  <c:v>2.000000</c:v>
                </c:pt>
                <c:pt idx="91">
                  <c:v>2.000000</c:v>
                </c:pt>
                <c:pt idx="92">
                  <c:v>2.000000</c:v>
                </c:pt>
                <c:pt idx="93">
                  <c:v>2.000000</c:v>
                </c:pt>
                <c:pt idx="94">
                  <c:v>2.000000</c:v>
                </c:pt>
                <c:pt idx="95">
                  <c:v>2.000000</c:v>
                </c:pt>
                <c:pt idx="96">
                  <c:v>2.000000</c:v>
                </c:pt>
                <c:pt idx="97">
                  <c:v>1.500000</c:v>
                </c:pt>
                <c:pt idx="98">
                  <c:v>1.500000</c:v>
                </c:pt>
                <c:pt idx="99">
                  <c:v>1.500000</c:v>
                </c:pt>
                <c:pt idx="100">
                  <c:v>1.500000</c:v>
                </c:pt>
                <c:pt idx="101">
                  <c:v>1.000000</c:v>
                </c:pt>
                <c:pt idx="102">
                  <c:v>1.000000</c:v>
                </c:pt>
                <c:pt idx="103">
                  <c:v>1.000000</c:v>
                </c:pt>
                <c:pt idx="104">
                  <c:v>1.000000</c:v>
                </c:pt>
                <c:pt idx="105">
                  <c:v>1.000000</c:v>
                </c:pt>
                <c:pt idx="106">
                  <c:v>1.000000</c:v>
                </c:pt>
                <c:pt idx="107">
                  <c:v>1.500000</c:v>
                </c:pt>
                <c:pt idx="108">
                  <c:v>1.500000</c:v>
                </c:pt>
                <c:pt idx="109">
                  <c:v>1.500000</c:v>
                </c:pt>
                <c:pt idx="110">
                  <c:v>1.500000</c:v>
                </c:pt>
                <c:pt idx="111">
                  <c:v>2.500000</c:v>
                </c:pt>
                <c:pt idx="112">
                  <c:v>3.000000</c:v>
                </c:pt>
                <c:pt idx="113">
                  <c:v>3.000000</c:v>
                </c:pt>
                <c:pt idx="114">
                  <c:v>3.000000</c:v>
                </c:pt>
                <c:pt idx="115">
                  <c:v>3.500000</c:v>
                </c:pt>
                <c:pt idx="116">
                  <c:v>3.500000</c:v>
                </c:pt>
                <c:pt idx="117">
                  <c:v>3.000000</c:v>
                </c:pt>
                <c:pt idx="118">
                  <c:v>3.000000</c:v>
                </c:pt>
                <c:pt idx="119">
                  <c:v>3.500000</c:v>
                </c:pt>
                <c:pt idx="120">
                  <c:v>3.000000</c:v>
                </c:pt>
                <c:pt idx="121">
                  <c:v>3.500000</c:v>
                </c:pt>
                <c:pt idx="122">
                  <c:v>3.500000</c:v>
                </c:pt>
                <c:pt idx="123">
                  <c:v>3.500000</c:v>
                </c:pt>
                <c:pt idx="124">
                  <c:v>3.000000</c:v>
                </c:pt>
                <c:pt idx="125">
                  <c:v>2.000000</c:v>
                </c:pt>
                <c:pt idx="126">
                  <c:v>2.000000</c:v>
                </c:pt>
                <c:pt idx="127">
                  <c:v>2.000000</c:v>
                </c:pt>
                <c:pt idx="128">
                  <c:v>3.000000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5"/>
        <c:minorUnit val="7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68687"/>
          <c:y val="0"/>
          <c:w val="0.919165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707706"/>
          <c:y val="0.12368"/>
          <c:w val="0.921086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v>ACE Average</c:v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'AveragesMedians - Testing Trend'!$O$32:$O$158</c:f>
              <c:numCache>
                <c:ptCount val="127"/>
                <c:pt idx="0">
                  <c:v>-37.651418</c:v>
                </c:pt>
                <c:pt idx="1">
                  <c:v>-38.795882</c:v>
                </c:pt>
                <c:pt idx="2">
                  <c:v>-39.639322</c:v>
                </c:pt>
                <c:pt idx="3">
                  <c:v>-39.818988</c:v>
                </c:pt>
                <c:pt idx="4">
                  <c:v>-40.898413</c:v>
                </c:pt>
                <c:pt idx="5">
                  <c:v>-40.480771</c:v>
                </c:pt>
                <c:pt idx="6">
                  <c:v>-41.894842</c:v>
                </c:pt>
                <c:pt idx="7">
                  <c:v>-42.589736</c:v>
                </c:pt>
                <c:pt idx="8">
                  <c:v>-41.852327</c:v>
                </c:pt>
                <c:pt idx="9">
                  <c:v>-42.719672</c:v>
                </c:pt>
                <c:pt idx="10">
                  <c:v>-42.918965</c:v>
                </c:pt>
                <c:pt idx="11">
                  <c:v>-41.860662</c:v>
                </c:pt>
                <c:pt idx="12">
                  <c:v>-41.950485</c:v>
                </c:pt>
                <c:pt idx="13">
                  <c:v>-41.781323</c:v>
                </c:pt>
                <c:pt idx="14">
                  <c:v>-42.161066</c:v>
                </c:pt>
                <c:pt idx="15">
                  <c:v>-44.019520</c:v>
                </c:pt>
                <c:pt idx="16">
                  <c:v>-44.333288</c:v>
                </c:pt>
                <c:pt idx="17">
                  <c:v>-45.285813</c:v>
                </c:pt>
                <c:pt idx="18">
                  <c:v>-46.190338</c:v>
                </c:pt>
                <c:pt idx="19">
                  <c:v>-47.048722</c:v>
                </c:pt>
                <c:pt idx="20">
                  <c:v>-48.530571</c:v>
                </c:pt>
                <c:pt idx="21">
                  <c:v>-50.078833</c:v>
                </c:pt>
                <c:pt idx="22">
                  <c:v>-51.223586</c:v>
                </c:pt>
                <c:pt idx="23">
                  <c:v>-52.351091</c:v>
                </c:pt>
                <c:pt idx="24">
                  <c:v>-50.900061</c:v>
                </c:pt>
                <c:pt idx="25">
                  <c:v>-49.813949</c:v>
                </c:pt>
                <c:pt idx="26">
                  <c:v>-49.010495</c:v>
                </c:pt>
                <c:pt idx="27">
                  <c:v>-47.902052</c:v>
                </c:pt>
                <c:pt idx="28">
                  <c:v>-47.571617</c:v>
                </c:pt>
                <c:pt idx="29">
                  <c:v>-46.135809</c:v>
                </c:pt>
                <c:pt idx="30">
                  <c:v>-43.424991</c:v>
                </c:pt>
                <c:pt idx="31">
                  <c:v>-41.227567</c:v>
                </c:pt>
                <c:pt idx="32">
                  <c:v>-39.974981</c:v>
                </c:pt>
                <c:pt idx="33">
                  <c:v>-39.755900</c:v>
                </c:pt>
                <c:pt idx="34">
                  <c:v>-40.500956</c:v>
                </c:pt>
                <c:pt idx="35">
                  <c:v>-40.613506</c:v>
                </c:pt>
                <c:pt idx="36">
                  <c:v>-40.769461</c:v>
                </c:pt>
                <c:pt idx="37">
                  <c:v>-40.966389</c:v>
                </c:pt>
                <c:pt idx="38">
                  <c:v>-40.472374</c:v>
                </c:pt>
                <c:pt idx="39">
                  <c:v>-40.641838</c:v>
                </c:pt>
                <c:pt idx="40">
                  <c:v>-42.071667</c:v>
                </c:pt>
                <c:pt idx="41">
                  <c:v>-42.516535</c:v>
                </c:pt>
                <c:pt idx="42">
                  <c:v>-41.799596</c:v>
                </c:pt>
                <c:pt idx="43">
                  <c:v>-41.211545</c:v>
                </c:pt>
                <c:pt idx="44">
                  <c:v>-40.843136</c:v>
                </c:pt>
                <c:pt idx="45">
                  <c:v>-40.106061</c:v>
                </c:pt>
                <c:pt idx="46">
                  <c:v>-39.757667</c:v>
                </c:pt>
                <c:pt idx="47">
                  <c:v>-39.700348</c:v>
                </c:pt>
                <c:pt idx="48">
                  <c:v>-39.024717</c:v>
                </c:pt>
                <c:pt idx="49">
                  <c:v>-38.665434</c:v>
                </c:pt>
                <c:pt idx="50">
                  <c:v>-37.885619</c:v>
                </c:pt>
                <c:pt idx="51">
                  <c:v>-36.654407</c:v>
                </c:pt>
                <c:pt idx="52">
                  <c:v>-34.645185</c:v>
                </c:pt>
                <c:pt idx="53">
                  <c:v>-32.534427</c:v>
                </c:pt>
                <c:pt idx="54">
                  <c:v>-30.300023</c:v>
                </c:pt>
                <c:pt idx="55">
                  <c:v>-28.347427</c:v>
                </c:pt>
                <c:pt idx="56">
                  <c:v>-26.395267</c:v>
                </c:pt>
                <c:pt idx="57">
                  <c:v>-25.684035</c:v>
                </c:pt>
                <c:pt idx="58">
                  <c:v>-26.073220</c:v>
                </c:pt>
                <c:pt idx="59">
                  <c:v>-25.816048</c:v>
                </c:pt>
                <c:pt idx="60">
                  <c:v>-25.735217</c:v>
                </c:pt>
                <c:pt idx="61">
                  <c:v>-26.741485</c:v>
                </c:pt>
                <c:pt idx="62">
                  <c:v>-28.044460</c:v>
                </c:pt>
                <c:pt idx="63">
                  <c:v>-28.992116</c:v>
                </c:pt>
                <c:pt idx="64">
                  <c:v>-30.116359</c:v>
                </c:pt>
                <c:pt idx="65">
                  <c:v>-31.941965</c:v>
                </c:pt>
                <c:pt idx="66">
                  <c:v>-34.076231</c:v>
                </c:pt>
                <c:pt idx="67">
                  <c:v>-34.853468</c:v>
                </c:pt>
                <c:pt idx="68">
                  <c:v>-34.071657</c:v>
                </c:pt>
                <c:pt idx="69">
                  <c:v>-33.303798</c:v>
                </c:pt>
                <c:pt idx="70">
                  <c:v>-32.919793</c:v>
                </c:pt>
                <c:pt idx="71">
                  <c:v>-32.588273</c:v>
                </c:pt>
                <c:pt idx="72">
                  <c:v>-32.777980</c:v>
                </c:pt>
                <c:pt idx="73">
                  <c:v>-33.139369</c:v>
                </c:pt>
                <c:pt idx="74">
                  <c:v>-33.321566</c:v>
                </c:pt>
                <c:pt idx="75">
                  <c:v>-33.575303</c:v>
                </c:pt>
                <c:pt idx="76">
                  <c:v>-33.397515</c:v>
                </c:pt>
                <c:pt idx="77">
                  <c:v>-33.176747</c:v>
                </c:pt>
                <c:pt idx="78">
                  <c:v>-34.000384</c:v>
                </c:pt>
                <c:pt idx="79">
                  <c:v>-34.692707</c:v>
                </c:pt>
                <c:pt idx="80">
                  <c:v>-34.410843</c:v>
                </c:pt>
                <c:pt idx="81">
                  <c:v>-34.730490</c:v>
                </c:pt>
                <c:pt idx="82">
                  <c:v>-35.769960</c:v>
                </c:pt>
                <c:pt idx="83">
                  <c:v>-35.776333</c:v>
                </c:pt>
                <c:pt idx="84">
                  <c:v>-35.870535</c:v>
                </c:pt>
                <c:pt idx="85">
                  <c:v>-35.727732</c:v>
                </c:pt>
                <c:pt idx="86">
                  <c:v>-35.978278</c:v>
                </c:pt>
                <c:pt idx="87">
                  <c:v>-36.147045</c:v>
                </c:pt>
                <c:pt idx="88">
                  <c:v>-35.364404</c:v>
                </c:pt>
                <c:pt idx="89">
                  <c:v>-35.010566</c:v>
                </c:pt>
                <c:pt idx="90">
                  <c:v>-34.767599</c:v>
                </c:pt>
                <c:pt idx="91">
                  <c:v>-33.933185</c:v>
                </c:pt>
                <c:pt idx="92">
                  <c:v>-32.616043</c:v>
                </c:pt>
                <c:pt idx="93">
                  <c:v>-32.112165</c:v>
                </c:pt>
                <c:pt idx="94">
                  <c:v>-31.262685</c:v>
                </c:pt>
                <c:pt idx="95">
                  <c:v>-30.252306</c:v>
                </c:pt>
                <c:pt idx="96">
                  <c:v>-29.160907</c:v>
                </c:pt>
                <c:pt idx="97">
                  <c:v>-28.151584</c:v>
                </c:pt>
                <c:pt idx="98">
                  <c:v>-27.272811</c:v>
                </c:pt>
                <c:pt idx="99">
                  <c:v>-26.509397</c:v>
                </c:pt>
                <c:pt idx="100">
                  <c:v>-26.513904</c:v>
                </c:pt>
                <c:pt idx="101">
                  <c:v>-26.032192</c:v>
                </c:pt>
                <c:pt idx="102">
                  <c:v>-25.396394</c:v>
                </c:pt>
                <c:pt idx="103">
                  <c:v>-25.308813</c:v>
                </c:pt>
                <c:pt idx="104">
                  <c:v>-25.421955</c:v>
                </c:pt>
                <c:pt idx="105">
                  <c:v>-25.020652</c:v>
                </c:pt>
                <c:pt idx="106">
                  <c:v>-24.407793</c:v>
                </c:pt>
                <c:pt idx="107">
                  <c:v>-24.055268</c:v>
                </c:pt>
                <c:pt idx="108">
                  <c:v>-23.668086</c:v>
                </c:pt>
                <c:pt idx="109">
                  <c:v>-22.745283</c:v>
                </c:pt>
                <c:pt idx="110">
                  <c:v>-22.585525</c:v>
                </c:pt>
                <c:pt idx="111">
                  <c:v>-22.618924</c:v>
                </c:pt>
                <c:pt idx="112">
                  <c:v>-22.154788</c:v>
                </c:pt>
                <c:pt idx="113">
                  <c:v>-21.218596</c:v>
                </c:pt>
                <c:pt idx="114">
                  <c:v>-20.076515</c:v>
                </c:pt>
                <c:pt idx="115">
                  <c:v>-19.052737</c:v>
                </c:pt>
                <c:pt idx="116">
                  <c:v>-18.142636</c:v>
                </c:pt>
                <c:pt idx="117">
                  <c:v>-17.160783</c:v>
                </c:pt>
                <c:pt idx="118">
                  <c:v>-17.316520</c:v>
                </c:pt>
                <c:pt idx="119">
                  <c:v>-17.539586</c:v>
                </c:pt>
                <c:pt idx="120">
                  <c:v>-16.250419</c:v>
                </c:pt>
                <c:pt idx="121">
                  <c:v>-15.189551</c:v>
                </c:pt>
                <c:pt idx="122">
                  <c:v>-15.011783</c:v>
                </c:pt>
                <c:pt idx="123">
                  <c:v>-14.669470</c:v>
                </c:pt>
                <c:pt idx="124">
                  <c:v>-14.394298</c:v>
                </c:pt>
                <c:pt idx="125">
                  <c:v>-13.698030</c:v>
                </c:pt>
                <c:pt idx="126">
                  <c:v>-12.531601</c:v>
                </c:pt>
              </c:numCache>
            </c:numRef>
          </c:xVal>
          <c:yVal>
            <c:numRef>
              <c:f>'AveragesMedians - Testing Trend'!$L$32:$L$168</c:f>
              <c:numCache>
                <c:ptCount val="129"/>
                <c:pt idx="0">
                  <c:v>89.272727</c:v>
                </c:pt>
                <c:pt idx="1">
                  <c:v>80.363636</c:v>
                </c:pt>
                <c:pt idx="2">
                  <c:v>85.545455</c:v>
                </c:pt>
                <c:pt idx="3">
                  <c:v>90.727273</c:v>
                </c:pt>
                <c:pt idx="4">
                  <c:v>105.636364</c:v>
                </c:pt>
                <c:pt idx="5">
                  <c:v>111.363636</c:v>
                </c:pt>
                <c:pt idx="6">
                  <c:v>112.363636</c:v>
                </c:pt>
                <c:pt idx="7">
                  <c:v>109.636364</c:v>
                </c:pt>
                <c:pt idx="8">
                  <c:v>98.181818</c:v>
                </c:pt>
                <c:pt idx="9">
                  <c:v>100.727273</c:v>
                </c:pt>
                <c:pt idx="10">
                  <c:v>105.000000</c:v>
                </c:pt>
                <c:pt idx="11">
                  <c:v>109.545455</c:v>
                </c:pt>
                <c:pt idx="12">
                  <c:v>108.000000</c:v>
                </c:pt>
                <c:pt idx="13">
                  <c:v>100.454545</c:v>
                </c:pt>
                <c:pt idx="14">
                  <c:v>88.727273</c:v>
                </c:pt>
                <c:pt idx="15">
                  <c:v>79.181818</c:v>
                </c:pt>
                <c:pt idx="16">
                  <c:v>75.454545</c:v>
                </c:pt>
                <c:pt idx="17">
                  <c:v>77.909091</c:v>
                </c:pt>
                <c:pt idx="18">
                  <c:v>74.090909</c:v>
                </c:pt>
                <c:pt idx="19">
                  <c:v>72.454545</c:v>
                </c:pt>
                <c:pt idx="20">
                  <c:v>67.181818</c:v>
                </c:pt>
                <c:pt idx="21">
                  <c:v>65.454545</c:v>
                </c:pt>
                <c:pt idx="22">
                  <c:v>59.636364</c:v>
                </c:pt>
                <c:pt idx="23">
                  <c:v>61.818182</c:v>
                </c:pt>
                <c:pt idx="24">
                  <c:v>55.818182</c:v>
                </c:pt>
                <c:pt idx="25">
                  <c:v>53.363636</c:v>
                </c:pt>
                <c:pt idx="26">
                  <c:v>62.636364</c:v>
                </c:pt>
                <c:pt idx="27">
                  <c:v>60.909091</c:v>
                </c:pt>
                <c:pt idx="28">
                  <c:v>65.272727</c:v>
                </c:pt>
                <c:pt idx="29">
                  <c:v>60.272727</c:v>
                </c:pt>
                <c:pt idx="30">
                  <c:v>56.818182</c:v>
                </c:pt>
                <c:pt idx="31">
                  <c:v>53.727273</c:v>
                </c:pt>
                <c:pt idx="32">
                  <c:v>58.454545</c:v>
                </c:pt>
                <c:pt idx="33">
                  <c:v>58.272727</c:v>
                </c:pt>
                <c:pt idx="34">
                  <c:v>59.454545</c:v>
                </c:pt>
                <c:pt idx="35">
                  <c:v>68.272727</c:v>
                </c:pt>
                <c:pt idx="36">
                  <c:v>57.090909</c:v>
                </c:pt>
                <c:pt idx="37">
                  <c:v>64.909091</c:v>
                </c:pt>
                <c:pt idx="38">
                  <c:v>64.454545</c:v>
                </c:pt>
                <c:pt idx="39">
                  <c:v>68.363636</c:v>
                </c:pt>
                <c:pt idx="40">
                  <c:v>67.727273</c:v>
                </c:pt>
                <c:pt idx="41">
                  <c:v>69.545455</c:v>
                </c:pt>
                <c:pt idx="42">
                  <c:v>66.000000</c:v>
                </c:pt>
                <c:pt idx="43">
                  <c:v>76.454545</c:v>
                </c:pt>
                <c:pt idx="44">
                  <c:v>95.545455</c:v>
                </c:pt>
                <c:pt idx="45">
                  <c:v>90.818182</c:v>
                </c:pt>
                <c:pt idx="46">
                  <c:v>99.818182</c:v>
                </c:pt>
                <c:pt idx="47">
                  <c:v>88.000000</c:v>
                </c:pt>
                <c:pt idx="48">
                  <c:v>88.909091</c:v>
                </c:pt>
                <c:pt idx="49">
                  <c:v>88.454545</c:v>
                </c:pt>
                <c:pt idx="50">
                  <c:v>87.181818</c:v>
                </c:pt>
                <c:pt idx="51">
                  <c:v>88.818182</c:v>
                </c:pt>
                <c:pt idx="52">
                  <c:v>89.181818</c:v>
                </c:pt>
                <c:pt idx="53">
                  <c:v>79.454545</c:v>
                </c:pt>
                <c:pt idx="54">
                  <c:v>64.454545</c:v>
                </c:pt>
                <c:pt idx="55">
                  <c:v>69.545455</c:v>
                </c:pt>
                <c:pt idx="56">
                  <c:v>65.636364</c:v>
                </c:pt>
                <c:pt idx="57">
                  <c:v>58.545455</c:v>
                </c:pt>
                <c:pt idx="58">
                  <c:v>62.727273</c:v>
                </c:pt>
                <c:pt idx="59">
                  <c:v>65.272727</c:v>
                </c:pt>
                <c:pt idx="60">
                  <c:v>71.090909</c:v>
                </c:pt>
                <c:pt idx="61">
                  <c:v>87.000000</c:v>
                </c:pt>
                <c:pt idx="62">
                  <c:v>94.727273</c:v>
                </c:pt>
                <c:pt idx="63">
                  <c:v>96.909091</c:v>
                </c:pt>
                <c:pt idx="64">
                  <c:v>97.818182</c:v>
                </c:pt>
                <c:pt idx="65">
                  <c:v>98.636364</c:v>
                </c:pt>
                <c:pt idx="66">
                  <c:v>111.000000</c:v>
                </c:pt>
                <c:pt idx="67">
                  <c:v>113.909091</c:v>
                </c:pt>
                <c:pt idx="68">
                  <c:v>111.363636</c:v>
                </c:pt>
                <c:pt idx="69">
                  <c:v>112.727273</c:v>
                </c:pt>
                <c:pt idx="70">
                  <c:v>110.818182</c:v>
                </c:pt>
                <c:pt idx="71">
                  <c:v>96.727273</c:v>
                </c:pt>
                <c:pt idx="72">
                  <c:v>102.909091</c:v>
                </c:pt>
                <c:pt idx="73">
                  <c:v>98.272727</c:v>
                </c:pt>
                <c:pt idx="74">
                  <c:v>99.545455</c:v>
                </c:pt>
                <c:pt idx="75">
                  <c:v>104.727273</c:v>
                </c:pt>
                <c:pt idx="76">
                  <c:v>94.272727</c:v>
                </c:pt>
                <c:pt idx="77">
                  <c:v>102.545455</c:v>
                </c:pt>
                <c:pt idx="78">
                  <c:v>106.000000</c:v>
                </c:pt>
                <c:pt idx="79">
                  <c:v>99.090909</c:v>
                </c:pt>
                <c:pt idx="80">
                  <c:v>107.181818</c:v>
                </c:pt>
                <c:pt idx="81">
                  <c:v>102.818182</c:v>
                </c:pt>
                <c:pt idx="82">
                  <c:v>93.000000</c:v>
                </c:pt>
                <c:pt idx="83">
                  <c:v>93.000000</c:v>
                </c:pt>
                <c:pt idx="84">
                  <c:v>86.636364</c:v>
                </c:pt>
                <c:pt idx="85">
                  <c:v>77.363636</c:v>
                </c:pt>
                <c:pt idx="86">
                  <c:v>76.636364</c:v>
                </c:pt>
                <c:pt idx="87">
                  <c:v>71.090909</c:v>
                </c:pt>
                <c:pt idx="88">
                  <c:v>62.272727</c:v>
                </c:pt>
                <c:pt idx="89">
                  <c:v>63.909091</c:v>
                </c:pt>
                <c:pt idx="90">
                  <c:v>57.272727</c:v>
                </c:pt>
                <c:pt idx="91">
                  <c:v>67.181818</c:v>
                </c:pt>
                <c:pt idx="92">
                  <c:v>67.454545</c:v>
                </c:pt>
                <c:pt idx="93">
                  <c:v>67.090909</c:v>
                </c:pt>
                <c:pt idx="94">
                  <c:v>64.272727</c:v>
                </c:pt>
                <c:pt idx="95">
                  <c:v>65.727273</c:v>
                </c:pt>
                <c:pt idx="96">
                  <c:v>66.818182</c:v>
                </c:pt>
                <c:pt idx="97">
                  <c:v>62.454545</c:v>
                </c:pt>
                <c:pt idx="98">
                  <c:v>63.272727</c:v>
                </c:pt>
                <c:pt idx="99">
                  <c:v>66.909091</c:v>
                </c:pt>
                <c:pt idx="100">
                  <c:v>70.727273</c:v>
                </c:pt>
                <c:pt idx="101">
                  <c:v>66.000000</c:v>
                </c:pt>
                <c:pt idx="102">
                  <c:v>60.181818</c:v>
                </c:pt>
                <c:pt idx="103">
                  <c:v>64.181818</c:v>
                </c:pt>
                <c:pt idx="104">
                  <c:v>66.181818</c:v>
                </c:pt>
                <c:pt idx="105">
                  <c:v>61.454545</c:v>
                </c:pt>
                <c:pt idx="106">
                  <c:v>74.181818</c:v>
                </c:pt>
                <c:pt idx="107">
                  <c:v>86.000000</c:v>
                </c:pt>
                <c:pt idx="108">
                  <c:v>86.636364</c:v>
                </c:pt>
                <c:pt idx="109">
                  <c:v>93.818182</c:v>
                </c:pt>
                <c:pt idx="110">
                  <c:v>97.636364</c:v>
                </c:pt>
                <c:pt idx="111">
                  <c:v>99.636364</c:v>
                </c:pt>
                <c:pt idx="112">
                  <c:v>106.363636</c:v>
                </c:pt>
                <c:pt idx="113">
                  <c:v>105.545455</c:v>
                </c:pt>
                <c:pt idx="114">
                  <c:v>118.000000</c:v>
                </c:pt>
                <c:pt idx="115">
                  <c:v>135.727273</c:v>
                </c:pt>
                <c:pt idx="116">
                  <c:v>137.727273</c:v>
                </c:pt>
                <c:pt idx="117">
                  <c:v>129.818182</c:v>
                </c:pt>
                <c:pt idx="118">
                  <c:v>132.818182</c:v>
                </c:pt>
                <c:pt idx="119">
                  <c:v>129.545455</c:v>
                </c:pt>
                <c:pt idx="120">
                  <c:v>118.272727</c:v>
                </c:pt>
                <c:pt idx="121">
                  <c:v>122.454545</c:v>
                </c:pt>
                <c:pt idx="122">
                  <c:v>123.909091</c:v>
                </c:pt>
                <c:pt idx="123">
                  <c:v>129.545455</c:v>
                </c:pt>
                <c:pt idx="124">
                  <c:v>116.818182</c:v>
                </c:pt>
                <c:pt idx="125">
                  <c:v>102.272727</c:v>
                </c:pt>
                <c:pt idx="126">
                  <c:v>85.272727</c:v>
                </c:pt>
                <c:pt idx="127">
                  <c:v>90.909091</c:v>
                </c:pt>
                <c:pt idx="128">
                  <c:v>104.454545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5"/>
        <c:minorUnit val="7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5"/>
        <c:minorUnit val="1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34589"/>
          <c:y val="0"/>
          <c:w val="0.893788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707706"/>
          <c:y val="0.12368"/>
          <c:w val="0.921086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'AveragesMedians - Testing Trend'!$M$2</c:f>
              <c:strCache>
                <c:ptCount val="1"/>
                <c:pt idx="0">
                  <c:v>ACE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'AveragesMedians - Testing Trend'!$P$32:$P$158</c:f>
              <c:numCache>
                <c:ptCount val="127"/>
                <c:pt idx="0">
                  <c:v>-41.788492</c:v>
                </c:pt>
                <c:pt idx="1">
                  <c:v>-41.788492</c:v>
                </c:pt>
                <c:pt idx="2">
                  <c:v>-42.828214</c:v>
                </c:pt>
                <c:pt idx="3">
                  <c:v>-42.918611</c:v>
                </c:pt>
                <c:pt idx="4">
                  <c:v>-44.646361</c:v>
                </c:pt>
                <c:pt idx="5">
                  <c:v>-42.918611</c:v>
                </c:pt>
                <c:pt idx="6">
                  <c:v>-46.132806</c:v>
                </c:pt>
                <c:pt idx="7">
                  <c:v>-46.132806</c:v>
                </c:pt>
                <c:pt idx="8">
                  <c:v>-43.375000</c:v>
                </c:pt>
                <c:pt idx="9">
                  <c:v>-46.132806</c:v>
                </c:pt>
                <c:pt idx="10">
                  <c:v>-47.228917</c:v>
                </c:pt>
                <c:pt idx="11">
                  <c:v>-44.565833</c:v>
                </c:pt>
                <c:pt idx="12">
                  <c:v>-44.565833</c:v>
                </c:pt>
                <c:pt idx="13">
                  <c:v>-44.565833</c:v>
                </c:pt>
                <c:pt idx="14">
                  <c:v>-44.565833</c:v>
                </c:pt>
                <c:pt idx="15">
                  <c:v>-47.671889</c:v>
                </c:pt>
                <c:pt idx="16">
                  <c:v>-47.722944</c:v>
                </c:pt>
                <c:pt idx="17">
                  <c:v>-50.644333</c:v>
                </c:pt>
                <c:pt idx="18">
                  <c:v>-51.820278</c:v>
                </c:pt>
                <c:pt idx="19">
                  <c:v>-52.523167</c:v>
                </c:pt>
                <c:pt idx="20">
                  <c:v>-53.070278</c:v>
                </c:pt>
                <c:pt idx="21">
                  <c:v>-55.335583</c:v>
                </c:pt>
                <c:pt idx="22">
                  <c:v>-58.970861</c:v>
                </c:pt>
                <c:pt idx="23">
                  <c:v>-58.970861</c:v>
                </c:pt>
                <c:pt idx="24">
                  <c:v>-56.753944</c:v>
                </c:pt>
                <c:pt idx="25">
                  <c:v>-53.070278</c:v>
                </c:pt>
                <c:pt idx="26">
                  <c:v>-52.958278</c:v>
                </c:pt>
                <c:pt idx="27">
                  <c:v>-52.958278</c:v>
                </c:pt>
                <c:pt idx="28">
                  <c:v>-51.205611</c:v>
                </c:pt>
                <c:pt idx="29">
                  <c:v>-49.548611</c:v>
                </c:pt>
                <c:pt idx="30">
                  <c:v>-47.374167</c:v>
                </c:pt>
                <c:pt idx="31">
                  <c:v>-44.724167</c:v>
                </c:pt>
                <c:pt idx="32">
                  <c:v>-44.724167</c:v>
                </c:pt>
                <c:pt idx="33">
                  <c:v>-44.724167</c:v>
                </c:pt>
                <c:pt idx="34">
                  <c:v>-46.875417</c:v>
                </c:pt>
                <c:pt idx="35">
                  <c:v>-46.875417</c:v>
                </c:pt>
                <c:pt idx="36">
                  <c:v>-47.192889</c:v>
                </c:pt>
                <c:pt idx="37">
                  <c:v>-47.192889</c:v>
                </c:pt>
                <c:pt idx="38">
                  <c:v>-45.581917</c:v>
                </c:pt>
                <c:pt idx="39">
                  <c:v>-46.513972</c:v>
                </c:pt>
                <c:pt idx="40">
                  <c:v>-47.555667</c:v>
                </c:pt>
                <c:pt idx="41">
                  <c:v>-47.555667</c:v>
                </c:pt>
                <c:pt idx="42">
                  <c:v>-46.513972</c:v>
                </c:pt>
                <c:pt idx="43">
                  <c:v>-44.974556</c:v>
                </c:pt>
                <c:pt idx="44">
                  <c:v>-44.892000</c:v>
                </c:pt>
                <c:pt idx="45">
                  <c:v>-43.984583</c:v>
                </c:pt>
                <c:pt idx="46">
                  <c:v>-43.331500</c:v>
                </c:pt>
                <c:pt idx="47">
                  <c:v>-43.331500</c:v>
                </c:pt>
                <c:pt idx="48">
                  <c:v>-42.405306</c:v>
                </c:pt>
                <c:pt idx="49">
                  <c:v>-42.405306</c:v>
                </c:pt>
                <c:pt idx="50">
                  <c:v>-41.717167</c:v>
                </c:pt>
                <c:pt idx="51">
                  <c:v>-41.717167</c:v>
                </c:pt>
                <c:pt idx="52">
                  <c:v>-41.717167</c:v>
                </c:pt>
                <c:pt idx="53">
                  <c:v>-40.386044</c:v>
                </c:pt>
                <c:pt idx="54">
                  <c:v>-38.011294</c:v>
                </c:pt>
                <c:pt idx="55">
                  <c:v>-32.092778</c:v>
                </c:pt>
                <c:pt idx="56">
                  <c:v>-24.416389</c:v>
                </c:pt>
                <c:pt idx="57">
                  <c:v>-24.416389</c:v>
                </c:pt>
                <c:pt idx="58">
                  <c:v>-24.416389</c:v>
                </c:pt>
                <c:pt idx="59">
                  <c:v>-24.416389</c:v>
                </c:pt>
                <c:pt idx="60">
                  <c:v>-24.416389</c:v>
                </c:pt>
                <c:pt idx="61">
                  <c:v>-27.404361</c:v>
                </c:pt>
                <c:pt idx="62">
                  <c:v>-33.187528</c:v>
                </c:pt>
                <c:pt idx="63">
                  <c:v>-33.187528</c:v>
                </c:pt>
                <c:pt idx="64">
                  <c:v>-33.533111</c:v>
                </c:pt>
                <c:pt idx="65">
                  <c:v>-36.029694</c:v>
                </c:pt>
                <c:pt idx="66">
                  <c:v>-38.576194</c:v>
                </c:pt>
                <c:pt idx="67">
                  <c:v>-39.492139</c:v>
                </c:pt>
                <c:pt idx="68">
                  <c:v>-38.576194</c:v>
                </c:pt>
                <c:pt idx="69">
                  <c:v>-36.019083</c:v>
                </c:pt>
                <c:pt idx="70">
                  <c:v>-33.907056</c:v>
                </c:pt>
                <c:pt idx="71">
                  <c:v>-33.907056</c:v>
                </c:pt>
                <c:pt idx="72">
                  <c:v>-34.604861</c:v>
                </c:pt>
                <c:pt idx="73">
                  <c:v>-34.954056</c:v>
                </c:pt>
                <c:pt idx="74">
                  <c:v>-35.045306</c:v>
                </c:pt>
                <c:pt idx="75">
                  <c:v>-35.045306</c:v>
                </c:pt>
                <c:pt idx="76">
                  <c:v>-35.045306</c:v>
                </c:pt>
                <c:pt idx="77">
                  <c:v>-35.045306</c:v>
                </c:pt>
                <c:pt idx="78">
                  <c:v>-35.313639</c:v>
                </c:pt>
                <c:pt idx="79">
                  <c:v>-37.521667</c:v>
                </c:pt>
                <c:pt idx="80">
                  <c:v>-37.521667</c:v>
                </c:pt>
                <c:pt idx="81">
                  <c:v>-39.011389</c:v>
                </c:pt>
                <c:pt idx="82">
                  <c:v>-39.590778</c:v>
                </c:pt>
                <c:pt idx="83">
                  <c:v>-39.590778</c:v>
                </c:pt>
                <c:pt idx="84">
                  <c:v>-39.590778</c:v>
                </c:pt>
                <c:pt idx="85">
                  <c:v>-39.590778</c:v>
                </c:pt>
                <c:pt idx="86">
                  <c:v>-39.590778</c:v>
                </c:pt>
                <c:pt idx="87">
                  <c:v>-40.437778</c:v>
                </c:pt>
                <c:pt idx="88">
                  <c:v>-39.011389</c:v>
                </c:pt>
                <c:pt idx="89">
                  <c:v>-37.534500</c:v>
                </c:pt>
                <c:pt idx="90">
                  <c:v>-37.534500</c:v>
                </c:pt>
                <c:pt idx="91">
                  <c:v>-36.093667</c:v>
                </c:pt>
                <c:pt idx="92">
                  <c:v>-35.397583</c:v>
                </c:pt>
                <c:pt idx="93">
                  <c:v>-34.187139</c:v>
                </c:pt>
                <c:pt idx="94">
                  <c:v>-32.306778</c:v>
                </c:pt>
                <c:pt idx="95">
                  <c:v>-31.658250</c:v>
                </c:pt>
                <c:pt idx="96">
                  <c:v>-31.658250</c:v>
                </c:pt>
                <c:pt idx="97">
                  <c:v>-30.935778</c:v>
                </c:pt>
                <c:pt idx="98">
                  <c:v>-30.023417</c:v>
                </c:pt>
                <c:pt idx="99">
                  <c:v>-29.477806</c:v>
                </c:pt>
                <c:pt idx="100">
                  <c:v>-29.477806</c:v>
                </c:pt>
                <c:pt idx="101">
                  <c:v>-29.098056</c:v>
                </c:pt>
                <c:pt idx="102">
                  <c:v>-27.897472</c:v>
                </c:pt>
                <c:pt idx="103">
                  <c:v>-27.897472</c:v>
                </c:pt>
                <c:pt idx="104">
                  <c:v>-28.515611</c:v>
                </c:pt>
                <c:pt idx="105">
                  <c:v>-27.845028</c:v>
                </c:pt>
                <c:pt idx="106">
                  <c:v>-27.132667</c:v>
                </c:pt>
                <c:pt idx="107">
                  <c:v>-26.789722</c:v>
                </c:pt>
                <c:pt idx="108">
                  <c:v>-26.789722</c:v>
                </c:pt>
                <c:pt idx="109">
                  <c:v>-26.332361</c:v>
                </c:pt>
                <c:pt idx="110">
                  <c:v>-26.332361</c:v>
                </c:pt>
                <c:pt idx="111">
                  <c:v>-26.332361</c:v>
                </c:pt>
                <c:pt idx="112">
                  <c:v>-26.332361</c:v>
                </c:pt>
                <c:pt idx="113">
                  <c:v>-25.259917</c:v>
                </c:pt>
                <c:pt idx="114">
                  <c:v>-22.080278</c:v>
                </c:pt>
                <c:pt idx="115">
                  <c:v>-19.294389</c:v>
                </c:pt>
                <c:pt idx="116">
                  <c:v>-18.595444</c:v>
                </c:pt>
                <c:pt idx="117">
                  <c:v>-17.721306</c:v>
                </c:pt>
                <c:pt idx="118">
                  <c:v>-17.721306</c:v>
                </c:pt>
                <c:pt idx="119">
                  <c:v>-18.948167</c:v>
                </c:pt>
                <c:pt idx="120">
                  <c:v>-17.239583</c:v>
                </c:pt>
                <c:pt idx="121">
                  <c:v>-16.006444</c:v>
                </c:pt>
                <c:pt idx="122">
                  <c:v>-16.006444</c:v>
                </c:pt>
                <c:pt idx="123">
                  <c:v>-15.838583</c:v>
                </c:pt>
                <c:pt idx="124">
                  <c:v>-15.758750</c:v>
                </c:pt>
                <c:pt idx="125">
                  <c:v>-15.170861</c:v>
                </c:pt>
                <c:pt idx="126">
                  <c:v>-13.737250</c:v>
                </c:pt>
              </c:numCache>
            </c:numRef>
          </c:xVal>
          <c:yVal>
            <c:numRef>
              <c:f>'AveragesMedians - Testing Trend'!$M$32:$M$168</c:f>
              <c:numCache>
                <c:ptCount val="129"/>
                <c:pt idx="0">
                  <c:v>78.500000</c:v>
                </c:pt>
                <c:pt idx="1">
                  <c:v>69.500000</c:v>
                </c:pt>
                <c:pt idx="2">
                  <c:v>78.500000</c:v>
                </c:pt>
                <c:pt idx="3">
                  <c:v>94.500000</c:v>
                </c:pt>
                <c:pt idx="4">
                  <c:v>110.000000</c:v>
                </c:pt>
                <c:pt idx="5">
                  <c:v>116.000000</c:v>
                </c:pt>
                <c:pt idx="6">
                  <c:v>116.000000</c:v>
                </c:pt>
                <c:pt idx="7">
                  <c:v>116.000000</c:v>
                </c:pt>
                <c:pt idx="8">
                  <c:v>110.000000</c:v>
                </c:pt>
                <c:pt idx="9">
                  <c:v>114.500000</c:v>
                </c:pt>
                <c:pt idx="10">
                  <c:v>116.000000</c:v>
                </c:pt>
                <c:pt idx="11">
                  <c:v>116.000000</c:v>
                </c:pt>
                <c:pt idx="12">
                  <c:v>114.500000</c:v>
                </c:pt>
                <c:pt idx="13">
                  <c:v>106.000000</c:v>
                </c:pt>
                <c:pt idx="14">
                  <c:v>100.500000</c:v>
                </c:pt>
                <c:pt idx="15">
                  <c:v>91.000000</c:v>
                </c:pt>
                <c:pt idx="16">
                  <c:v>91.000000</c:v>
                </c:pt>
                <c:pt idx="17">
                  <c:v>91.000000</c:v>
                </c:pt>
                <c:pt idx="18">
                  <c:v>91.000000</c:v>
                </c:pt>
                <c:pt idx="19">
                  <c:v>89.000000</c:v>
                </c:pt>
                <c:pt idx="20">
                  <c:v>88.000000</c:v>
                </c:pt>
                <c:pt idx="21">
                  <c:v>78.500000</c:v>
                </c:pt>
                <c:pt idx="22">
                  <c:v>49.500000</c:v>
                </c:pt>
                <c:pt idx="23">
                  <c:v>60.500000</c:v>
                </c:pt>
                <c:pt idx="24">
                  <c:v>46.500000</c:v>
                </c:pt>
                <c:pt idx="25">
                  <c:v>46.500000</c:v>
                </c:pt>
                <c:pt idx="26">
                  <c:v>60.500000</c:v>
                </c:pt>
                <c:pt idx="27">
                  <c:v>60.500000</c:v>
                </c:pt>
                <c:pt idx="28">
                  <c:v>62.500000</c:v>
                </c:pt>
                <c:pt idx="29">
                  <c:v>59.000000</c:v>
                </c:pt>
                <c:pt idx="30">
                  <c:v>56.000000</c:v>
                </c:pt>
                <c:pt idx="31">
                  <c:v>47.500000</c:v>
                </c:pt>
                <c:pt idx="32">
                  <c:v>56.000000</c:v>
                </c:pt>
                <c:pt idx="33">
                  <c:v>55.000000</c:v>
                </c:pt>
                <c:pt idx="34">
                  <c:v>55.000000</c:v>
                </c:pt>
                <c:pt idx="35">
                  <c:v>58.000000</c:v>
                </c:pt>
                <c:pt idx="36">
                  <c:v>55.000000</c:v>
                </c:pt>
                <c:pt idx="37">
                  <c:v>55.000000</c:v>
                </c:pt>
                <c:pt idx="38">
                  <c:v>55.000000</c:v>
                </c:pt>
                <c:pt idx="39">
                  <c:v>55.500000</c:v>
                </c:pt>
                <c:pt idx="40">
                  <c:v>55.500000</c:v>
                </c:pt>
                <c:pt idx="41">
                  <c:v>55.500000</c:v>
                </c:pt>
                <c:pt idx="42">
                  <c:v>52.500000</c:v>
                </c:pt>
                <c:pt idx="43">
                  <c:v>53.000000</c:v>
                </c:pt>
                <c:pt idx="44">
                  <c:v>69.500000</c:v>
                </c:pt>
                <c:pt idx="45">
                  <c:v>53.000000</c:v>
                </c:pt>
                <c:pt idx="46">
                  <c:v>69.500000</c:v>
                </c:pt>
                <c:pt idx="47">
                  <c:v>69.500000</c:v>
                </c:pt>
                <c:pt idx="48">
                  <c:v>74.500000</c:v>
                </c:pt>
                <c:pt idx="49">
                  <c:v>72.000000</c:v>
                </c:pt>
                <c:pt idx="50">
                  <c:v>72.000000</c:v>
                </c:pt>
                <c:pt idx="51">
                  <c:v>73.000000</c:v>
                </c:pt>
                <c:pt idx="52">
                  <c:v>73.000000</c:v>
                </c:pt>
                <c:pt idx="53">
                  <c:v>67.000000</c:v>
                </c:pt>
                <c:pt idx="54">
                  <c:v>67.000000</c:v>
                </c:pt>
                <c:pt idx="55">
                  <c:v>73.000000</c:v>
                </c:pt>
                <c:pt idx="56">
                  <c:v>67.000000</c:v>
                </c:pt>
                <c:pt idx="57">
                  <c:v>64.500000</c:v>
                </c:pt>
                <c:pt idx="58">
                  <c:v>65.500000</c:v>
                </c:pt>
                <c:pt idx="59">
                  <c:v>65.500000</c:v>
                </c:pt>
                <c:pt idx="60">
                  <c:v>81.000000</c:v>
                </c:pt>
                <c:pt idx="61">
                  <c:v>96.000000</c:v>
                </c:pt>
                <c:pt idx="62">
                  <c:v>101.000000</c:v>
                </c:pt>
                <c:pt idx="63">
                  <c:v>101.000000</c:v>
                </c:pt>
                <c:pt idx="64">
                  <c:v>104.000000</c:v>
                </c:pt>
                <c:pt idx="65">
                  <c:v>105.000000</c:v>
                </c:pt>
                <c:pt idx="66">
                  <c:v>109.000000</c:v>
                </c:pt>
                <c:pt idx="67">
                  <c:v>109.000000</c:v>
                </c:pt>
                <c:pt idx="68">
                  <c:v>105.000000</c:v>
                </c:pt>
                <c:pt idx="69">
                  <c:v>108.500000</c:v>
                </c:pt>
                <c:pt idx="70">
                  <c:v>108.500000</c:v>
                </c:pt>
                <c:pt idx="71">
                  <c:v>96.000000</c:v>
                </c:pt>
                <c:pt idx="72">
                  <c:v>96.000000</c:v>
                </c:pt>
                <c:pt idx="73">
                  <c:v>96.000000</c:v>
                </c:pt>
                <c:pt idx="74">
                  <c:v>100.500000</c:v>
                </c:pt>
                <c:pt idx="75">
                  <c:v>103.000000</c:v>
                </c:pt>
                <c:pt idx="76">
                  <c:v>86.000000</c:v>
                </c:pt>
                <c:pt idx="77">
                  <c:v>103.000000</c:v>
                </c:pt>
                <c:pt idx="78">
                  <c:v>119.500000</c:v>
                </c:pt>
                <c:pt idx="79">
                  <c:v>103.000000</c:v>
                </c:pt>
                <c:pt idx="80">
                  <c:v>120.000000</c:v>
                </c:pt>
                <c:pt idx="81">
                  <c:v>120.000000</c:v>
                </c:pt>
                <c:pt idx="82">
                  <c:v>107.500000</c:v>
                </c:pt>
                <c:pt idx="83">
                  <c:v>107.500000</c:v>
                </c:pt>
                <c:pt idx="84">
                  <c:v>90.500000</c:v>
                </c:pt>
                <c:pt idx="85">
                  <c:v>76.000000</c:v>
                </c:pt>
                <c:pt idx="86">
                  <c:v>72.000000</c:v>
                </c:pt>
                <c:pt idx="87">
                  <c:v>72.000000</c:v>
                </c:pt>
                <c:pt idx="88">
                  <c:v>58.000000</c:v>
                </c:pt>
                <c:pt idx="89">
                  <c:v>65.500000</c:v>
                </c:pt>
                <c:pt idx="90">
                  <c:v>65.500000</c:v>
                </c:pt>
                <c:pt idx="91">
                  <c:v>72.000000</c:v>
                </c:pt>
                <c:pt idx="92">
                  <c:v>72.000000</c:v>
                </c:pt>
                <c:pt idx="93">
                  <c:v>72.000000</c:v>
                </c:pt>
                <c:pt idx="94">
                  <c:v>72.000000</c:v>
                </c:pt>
                <c:pt idx="95">
                  <c:v>80.000000</c:v>
                </c:pt>
                <c:pt idx="96">
                  <c:v>84.000000</c:v>
                </c:pt>
                <c:pt idx="97">
                  <c:v>73.500000</c:v>
                </c:pt>
                <c:pt idx="98">
                  <c:v>73.500000</c:v>
                </c:pt>
                <c:pt idx="99">
                  <c:v>86.000000</c:v>
                </c:pt>
                <c:pt idx="100">
                  <c:v>86.000000</c:v>
                </c:pt>
                <c:pt idx="101">
                  <c:v>86.000000</c:v>
                </c:pt>
                <c:pt idx="102">
                  <c:v>60.000000</c:v>
                </c:pt>
                <c:pt idx="103">
                  <c:v>80.000000</c:v>
                </c:pt>
                <c:pt idx="104">
                  <c:v>80.000000</c:v>
                </c:pt>
                <c:pt idx="105">
                  <c:v>57.500000</c:v>
                </c:pt>
                <c:pt idx="106">
                  <c:v>57.500000</c:v>
                </c:pt>
                <c:pt idx="107">
                  <c:v>86.500000</c:v>
                </c:pt>
                <c:pt idx="108">
                  <c:v>86.500000</c:v>
                </c:pt>
                <c:pt idx="109">
                  <c:v>86.500000</c:v>
                </c:pt>
                <c:pt idx="110">
                  <c:v>86.500000</c:v>
                </c:pt>
                <c:pt idx="111">
                  <c:v>97.500000</c:v>
                </c:pt>
                <c:pt idx="112">
                  <c:v>114.500000</c:v>
                </c:pt>
                <c:pt idx="113">
                  <c:v>114.500000</c:v>
                </c:pt>
                <c:pt idx="114">
                  <c:v>142.500000</c:v>
                </c:pt>
                <c:pt idx="115">
                  <c:v>171.000000</c:v>
                </c:pt>
                <c:pt idx="116">
                  <c:v>171.000000</c:v>
                </c:pt>
                <c:pt idx="117">
                  <c:v>147.500000</c:v>
                </c:pt>
                <c:pt idx="118">
                  <c:v>147.500000</c:v>
                </c:pt>
                <c:pt idx="119">
                  <c:v>132.500000</c:v>
                </c:pt>
                <c:pt idx="120">
                  <c:v>114.500000</c:v>
                </c:pt>
                <c:pt idx="121">
                  <c:v>128.000000</c:v>
                </c:pt>
                <c:pt idx="122">
                  <c:v>136.000000</c:v>
                </c:pt>
                <c:pt idx="123">
                  <c:v>137.500000</c:v>
                </c:pt>
                <c:pt idx="124">
                  <c:v>127.500000</c:v>
                </c:pt>
                <c:pt idx="125">
                  <c:v>102.500000</c:v>
                </c:pt>
                <c:pt idx="126">
                  <c:v>76.500000</c:v>
                </c:pt>
                <c:pt idx="127">
                  <c:v>100.000000</c:v>
                </c:pt>
                <c:pt idx="128">
                  <c:v>127.500000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5"/>
        <c:minorUnit val="7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5"/>
        <c:minorUnit val="2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34589"/>
          <c:y val="0"/>
          <c:w val="0.893788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771402"/>
          <c:y val="0.12368"/>
          <c:w val="0.914772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v>Named Storms Average, Temperature Difference Average</c:v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'AveragesMedians - Testing Trend'!$O$32:$O$158</c:f>
              <c:numCache>
                <c:ptCount val="127"/>
                <c:pt idx="0">
                  <c:v>-37.651418</c:v>
                </c:pt>
                <c:pt idx="1">
                  <c:v>-38.795882</c:v>
                </c:pt>
                <c:pt idx="2">
                  <c:v>-39.639322</c:v>
                </c:pt>
                <c:pt idx="3">
                  <c:v>-39.818988</c:v>
                </c:pt>
                <c:pt idx="4">
                  <c:v>-40.898413</c:v>
                </c:pt>
                <c:pt idx="5">
                  <c:v>-40.480771</c:v>
                </c:pt>
                <c:pt idx="6">
                  <c:v>-41.894842</c:v>
                </c:pt>
                <c:pt idx="7">
                  <c:v>-42.589736</c:v>
                </c:pt>
                <c:pt idx="8">
                  <c:v>-41.852327</c:v>
                </c:pt>
                <c:pt idx="9">
                  <c:v>-42.719672</c:v>
                </c:pt>
                <c:pt idx="10">
                  <c:v>-42.918965</c:v>
                </c:pt>
                <c:pt idx="11">
                  <c:v>-41.860662</c:v>
                </c:pt>
                <c:pt idx="12">
                  <c:v>-41.950485</c:v>
                </c:pt>
                <c:pt idx="13">
                  <c:v>-41.781323</c:v>
                </c:pt>
                <c:pt idx="14">
                  <c:v>-42.161066</c:v>
                </c:pt>
                <c:pt idx="15">
                  <c:v>-44.019520</c:v>
                </c:pt>
                <c:pt idx="16">
                  <c:v>-44.333288</c:v>
                </c:pt>
                <c:pt idx="17">
                  <c:v>-45.285813</c:v>
                </c:pt>
                <c:pt idx="18">
                  <c:v>-46.190338</c:v>
                </c:pt>
                <c:pt idx="19">
                  <c:v>-47.048722</c:v>
                </c:pt>
                <c:pt idx="20">
                  <c:v>-48.530571</c:v>
                </c:pt>
                <c:pt idx="21">
                  <c:v>-50.078833</c:v>
                </c:pt>
                <c:pt idx="22">
                  <c:v>-51.223586</c:v>
                </c:pt>
                <c:pt idx="23">
                  <c:v>-52.351091</c:v>
                </c:pt>
                <c:pt idx="24">
                  <c:v>-50.900061</c:v>
                </c:pt>
                <c:pt idx="25">
                  <c:v>-49.813949</c:v>
                </c:pt>
                <c:pt idx="26">
                  <c:v>-49.010495</c:v>
                </c:pt>
                <c:pt idx="27">
                  <c:v>-47.902052</c:v>
                </c:pt>
                <c:pt idx="28">
                  <c:v>-47.571617</c:v>
                </c:pt>
                <c:pt idx="29">
                  <c:v>-46.135809</c:v>
                </c:pt>
                <c:pt idx="30">
                  <c:v>-43.424991</c:v>
                </c:pt>
                <c:pt idx="31">
                  <c:v>-41.227567</c:v>
                </c:pt>
                <c:pt idx="32">
                  <c:v>-39.974981</c:v>
                </c:pt>
                <c:pt idx="33">
                  <c:v>-39.755900</c:v>
                </c:pt>
                <c:pt idx="34">
                  <c:v>-40.500956</c:v>
                </c:pt>
                <c:pt idx="35">
                  <c:v>-40.613506</c:v>
                </c:pt>
                <c:pt idx="36">
                  <c:v>-40.769461</c:v>
                </c:pt>
                <c:pt idx="37">
                  <c:v>-40.966389</c:v>
                </c:pt>
                <c:pt idx="38">
                  <c:v>-40.472374</c:v>
                </c:pt>
                <c:pt idx="39">
                  <c:v>-40.641838</c:v>
                </c:pt>
                <c:pt idx="40">
                  <c:v>-42.071667</c:v>
                </c:pt>
                <c:pt idx="41">
                  <c:v>-42.516535</c:v>
                </c:pt>
                <c:pt idx="42">
                  <c:v>-41.799596</c:v>
                </c:pt>
                <c:pt idx="43">
                  <c:v>-41.211545</c:v>
                </c:pt>
                <c:pt idx="44">
                  <c:v>-40.843136</c:v>
                </c:pt>
                <c:pt idx="45">
                  <c:v>-40.106061</c:v>
                </c:pt>
                <c:pt idx="46">
                  <c:v>-39.757667</c:v>
                </c:pt>
                <c:pt idx="47">
                  <c:v>-39.700348</c:v>
                </c:pt>
                <c:pt idx="48">
                  <c:v>-39.024717</c:v>
                </c:pt>
                <c:pt idx="49">
                  <c:v>-38.665434</c:v>
                </c:pt>
                <c:pt idx="50">
                  <c:v>-37.885619</c:v>
                </c:pt>
                <c:pt idx="51">
                  <c:v>-36.654407</c:v>
                </c:pt>
                <c:pt idx="52">
                  <c:v>-34.645185</c:v>
                </c:pt>
                <c:pt idx="53">
                  <c:v>-32.534427</c:v>
                </c:pt>
                <c:pt idx="54">
                  <c:v>-30.300023</c:v>
                </c:pt>
                <c:pt idx="55">
                  <c:v>-28.347427</c:v>
                </c:pt>
                <c:pt idx="56">
                  <c:v>-26.395267</c:v>
                </c:pt>
                <c:pt idx="57">
                  <c:v>-25.684035</c:v>
                </c:pt>
                <c:pt idx="58">
                  <c:v>-26.073220</c:v>
                </c:pt>
                <c:pt idx="59">
                  <c:v>-25.816048</c:v>
                </c:pt>
                <c:pt idx="60">
                  <c:v>-25.735217</c:v>
                </c:pt>
                <c:pt idx="61">
                  <c:v>-26.741485</c:v>
                </c:pt>
                <c:pt idx="62">
                  <c:v>-28.044460</c:v>
                </c:pt>
                <c:pt idx="63">
                  <c:v>-28.992116</c:v>
                </c:pt>
                <c:pt idx="64">
                  <c:v>-30.116359</c:v>
                </c:pt>
                <c:pt idx="65">
                  <c:v>-31.941965</c:v>
                </c:pt>
                <c:pt idx="66">
                  <c:v>-34.076231</c:v>
                </c:pt>
                <c:pt idx="67">
                  <c:v>-34.853468</c:v>
                </c:pt>
                <c:pt idx="68">
                  <c:v>-34.071657</c:v>
                </c:pt>
                <c:pt idx="69">
                  <c:v>-33.303798</c:v>
                </c:pt>
                <c:pt idx="70">
                  <c:v>-32.919793</c:v>
                </c:pt>
                <c:pt idx="71">
                  <c:v>-32.588273</c:v>
                </c:pt>
                <c:pt idx="72">
                  <c:v>-32.777980</c:v>
                </c:pt>
                <c:pt idx="73">
                  <c:v>-33.139369</c:v>
                </c:pt>
                <c:pt idx="74">
                  <c:v>-33.321566</c:v>
                </c:pt>
                <c:pt idx="75">
                  <c:v>-33.575303</c:v>
                </c:pt>
                <c:pt idx="76">
                  <c:v>-33.397515</c:v>
                </c:pt>
                <c:pt idx="77">
                  <c:v>-33.176747</c:v>
                </c:pt>
                <c:pt idx="78">
                  <c:v>-34.000384</c:v>
                </c:pt>
                <c:pt idx="79">
                  <c:v>-34.692707</c:v>
                </c:pt>
                <c:pt idx="80">
                  <c:v>-34.410843</c:v>
                </c:pt>
                <c:pt idx="81">
                  <c:v>-34.730490</c:v>
                </c:pt>
                <c:pt idx="82">
                  <c:v>-35.769960</c:v>
                </c:pt>
                <c:pt idx="83">
                  <c:v>-35.776333</c:v>
                </c:pt>
                <c:pt idx="84">
                  <c:v>-35.870535</c:v>
                </c:pt>
                <c:pt idx="85">
                  <c:v>-35.727732</c:v>
                </c:pt>
                <c:pt idx="86">
                  <c:v>-35.978278</c:v>
                </c:pt>
                <c:pt idx="87">
                  <c:v>-36.147045</c:v>
                </c:pt>
                <c:pt idx="88">
                  <c:v>-35.364404</c:v>
                </c:pt>
                <c:pt idx="89">
                  <c:v>-35.010566</c:v>
                </c:pt>
                <c:pt idx="90">
                  <c:v>-34.767599</c:v>
                </c:pt>
                <c:pt idx="91">
                  <c:v>-33.933185</c:v>
                </c:pt>
                <c:pt idx="92">
                  <c:v>-32.616043</c:v>
                </c:pt>
                <c:pt idx="93">
                  <c:v>-32.112165</c:v>
                </c:pt>
                <c:pt idx="94">
                  <c:v>-31.262685</c:v>
                </c:pt>
                <c:pt idx="95">
                  <c:v>-30.252306</c:v>
                </c:pt>
                <c:pt idx="96">
                  <c:v>-29.160907</c:v>
                </c:pt>
                <c:pt idx="97">
                  <c:v>-28.151584</c:v>
                </c:pt>
                <c:pt idx="98">
                  <c:v>-27.272811</c:v>
                </c:pt>
                <c:pt idx="99">
                  <c:v>-26.509397</c:v>
                </c:pt>
                <c:pt idx="100">
                  <c:v>-26.513904</c:v>
                </c:pt>
                <c:pt idx="101">
                  <c:v>-26.032192</c:v>
                </c:pt>
                <c:pt idx="102">
                  <c:v>-25.396394</c:v>
                </c:pt>
                <c:pt idx="103">
                  <c:v>-25.308813</c:v>
                </c:pt>
                <c:pt idx="104">
                  <c:v>-25.421955</c:v>
                </c:pt>
                <c:pt idx="105">
                  <c:v>-25.020652</c:v>
                </c:pt>
                <c:pt idx="106">
                  <c:v>-24.407793</c:v>
                </c:pt>
                <c:pt idx="107">
                  <c:v>-24.055268</c:v>
                </c:pt>
                <c:pt idx="108">
                  <c:v>-23.668086</c:v>
                </c:pt>
                <c:pt idx="109">
                  <c:v>-22.745283</c:v>
                </c:pt>
                <c:pt idx="110">
                  <c:v>-22.585525</c:v>
                </c:pt>
                <c:pt idx="111">
                  <c:v>-22.618924</c:v>
                </c:pt>
                <c:pt idx="112">
                  <c:v>-22.154788</c:v>
                </c:pt>
                <c:pt idx="113">
                  <c:v>-21.218596</c:v>
                </c:pt>
                <c:pt idx="114">
                  <c:v>-20.076515</c:v>
                </c:pt>
                <c:pt idx="115">
                  <c:v>-19.052737</c:v>
                </c:pt>
                <c:pt idx="116">
                  <c:v>-18.142636</c:v>
                </c:pt>
                <c:pt idx="117">
                  <c:v>-17.160783</c:v>
                </c:pt>
                <c:pt idx="118">
                  <c:v>-17.316520</c:v>
                </c:pt>
                <c:pt idx="119">
                  <c:v>-17.539586</c:v>
                </c:pt>
                <c:pt idx="120">
                  <c:v>-16.250419</c:v>
                </c:pt>
                <c:pt idx="121">
                  <c:v>-15.189551</c:v>
                </c:pt>
                <c:pt idx="122">
                  <c:v>-15.011783</c:v>
                </c:pt>
                <c:pt idx="123">
                  <c:v>-14.669470</c:v>
                </c:pt>
                <c:pt idx="124">
                  <c:v>-14.394298</c:v>
                </c:pt>
                <c:pt idx="125">
                  <c:v>-13.698030</c:v>
                </c:pt>
                <c:pt idx="126">
                  <c:v>-12.531601</c:v>
                </c:pt>
              </c:numCache>
            </c:numRef>
          </c:xVal>
          <c:yVal>
            <c:numRef>
              <c:f>'AveragesMedians - Testing Trend'!$F$32:$F$168</c:f>
              <c:numCache>
                <c:ptCount val="129"/>
                <c:pt idx="0">
                  <c:v>6.300000</c:v>
                </c:pt>
                <c:pt idx="1">
                  <c:v>5.600000</c:v>
                </c:pt>
                <c:pt idx="2">
                  <c:v>5.900000</c:v>
                </c:pt>
                <c:pt idx="3">
                  <c:v>6.000000</c:v>
                </c:pt>
                <c:pt idx="4">
                  <c:v>6.700000</c:v>
                </c:pt>
                <c:pt idx="5">
                  <c:v>6.800000</c:v>
                </c:pt>
                <c:pt idx="6">
                  <c:v>6.400000</c:v>
                </c:pt>
                <c:pt idx="7">
                  <c:v>6.000000</c:v>
                </c:pt>
                <c:pt idx="8">
                  <c:v>5.200000</c:v>
                </c:pt>
                <c:pt idx="9">
                  <c:v>5.100000</c:v>
                </c:pt>
                <c:pt idx="10">
                  <c:v>5.000000</c:v>
                </c:pt>
                <c:pt idx="11">
                  <c:v>5.100000</c:v>
                </c:pt>
                <c:pt idx="12">
                  <c:v>5.000000</c:v>
                </c:pt>
                <c:pt idx="13">
                  <c:v>4.800000</c:v>
                </c:pt>
                <c:pt idx="14">
                  <c:v>4.500000</c:v>
                </c:pt>
                <c:pt idx="15">
                  <c:v>4.400000</c:v>
                </c:pt>
                <c:pt idx="16">
                  <c:v>4.300000</c:v>
                </c:pt>
                <c:pt idx="17">
                  <c:v>4.300000</c:v>
                </c:pt>
                <c:pt idx="18">
                  <c:v>4.000000</c:v>
                </c:pt>
                <c:pt idx="19">
                  <c:v>4.100000</c:v>
                </c:pt>
                <c:pt idx="20">
                  <c:v>4.200000</c:v>
                </c:pt>
                <c:pt idx="21">
                  <c:v>4.200000</c:v>
                </c:pt>
                <c:pt idx="22">
                  <c:v>3.900000</c:v>
                </c:pt>
                <c:pt idx="23">
                  <c:v>4.000000</c:v>
                </c:pt>
                <c:pt idx="24">
                  <c:v>3.700000</c:v>
                </c:pt>
                <c:pt idx="25">
                  <c:v>3.300000</c:v>
                </c:pt>
                <c:pt idx="26">
                  <c:v>3.700000</c:v>
                </c:pt>
                <c:pt idx="27">
                  <c:v>4.100000</c:v>
                </c:pt>
                <c:pt idx="28">
                  <c:v>4.300000</c:v>
                </c:pt>
                <c:pt idx="29">
                  <c:v>4.100000</c:v>
                </c:pt>
                <c:pt idx="30">
                  <c:v>3.700000</c:v>
                </c:pt>
                <c:pt idx="31">
                  <c:v>3.800000</c:v>
                </c:pt>
                <c:pt idx="32">
                  <c:v>4.000000</c:v>
                </c:pt>
                <c:pt idx="33">
                  <c:v>3.900000</c:v>
                </c:pt>
                <c:pt idx="34">
                  <c:v>3.900000</c:v>
                </c:pt>
                <c:pt idx="35">
                  <c:v>4.400000</c:v>
                </c:pt>
                <c:pt idx="36">
                  <c:v>4.000000</c:v>
                </c:pt>
                <c:pt idx="37">
                  <c:v>3.800000</c:v>
                </c:pt>
                <c:pt idx="38">
                  <c:v>4.000000</c:v>
                </c:pt>
                <c:pt idx="39">
                  <c:v>4.000000</c:v>
                </c:pt>
                <c:pt idx="40">
                  <c:v>4.100000</c:v>
                </c:pt>
                <c:pt idx="41">
                  <c:v>3.900000</c:v>
                </c:pt>
                <c:pt idx="42">
                  <c:v>3.700000</c:v>
                </c:pt>
                <c:pt idx="43">
                  <c:v>4.000000</c:v>
                </c:pt>
                <c:pt idx="44">
                  <c:v>4.700000</c:v>
                </c:pt>
                <c:pt idx="45">
                  <c:v>4.900000</c:v>
                </c:pt>
                <c:pt idx="46">
                  <c:v>5.300000</c:v>
                </c:pt>
                <c:pt idx="47">
                  <c:v>5.200000</c:v>
                </c:pt>
                <c:pt idx="48">
                  <c:v>5.200000</c:v>
                </c:pt>
                <c:pt idx="49">
                  <c:v>5.200000</c:v>
                </c:pt>
                <c:pt idx="50">
                  <c:v>5.200000</c:v>
                </c:pt>
                <c:pt idx="51">
                  <c:v>5.600000</c:v>
                </c:pt>
                <c:pt idx="52">
                  <c:v>5.700000</c:v>
                </c:pt>
                <c:pt idx="53">
                  <c:v>5.500000</c:v>
                </c:pt>
                <c:pt idx="54">
                  <c:v>4.900000</c:v>
                </c:pt>
                <c:pt idx="55">
                  <c:v>5.000000</c:v>
                </c:pt>
                <c:pt idx="56">
                  <c:v>5.000000</c:v>
                </c:pt>
                <c:pt idx="57">
                  <c:v>4.600000</c:v>
                </c:pt>
                <c:pt idx="58">
                  <c:v>4.700000</c:v>
                </c:pt>
                <c:pt idx="59">
                  <c:v>4.900000</c:v>
                </c:pt>
                <c:pt idx="60">
                  <c:v>5.300000</c:v>
                </c:pt>
                <c:pt idx="61">
                  <c:v>5.800000</c:v>
                </c:pt>
                <c:pt idx="62">
                  <c:v>6.200000</c:v>
                </c:pt>
                <c:pt idx="63">
                  <c:v>6.400000</c:v>
                </c:pt>
                <c:pt idx="64">
                  <c:v>6.500000</c:v>
                </c:pt>
                <c:pt idx="65">
                  <c:v>6.500000</c:v>
                </c:pt>
                <c:pt idx="66">
                  <c:v>6.900000</c:v>
                </c:pt>
                <c:pt idx="67">
                  <c:v>7.000000</c:v>
                </c:pt>
                <c:pt idx="68">
                  <c:v>6.800000</c:v>
                </c:pt>
                <c:pt idx="69">
                  <c:v>6.900000</c:v>
                </c:pt>
                <c:pt idx="70">
                  <c:v>6.900000</c:v>
                </c:pt>
                <c:pt idx="71">
                  <c:v>6.200000</c:v>
                </c:pt>
                <c:pt idx="72">
                  <c:v>6.200000</c:v>
                </c:pt>
                <c:pt idx="73">
                  <c:v>5.900000</c:v>
                </c:pt>
                <c:pt idx="74">
                  <c:v>6.000000</c:v>
                </c:pt>
                <c:pt idx="75">
                  <c:v>5.800000</c:v>
                </c:pt>
                <c:pt idx="76">
                  <c:v>5.300000</c:v>
                </c:pt>
                <c:pt idx="77">
                  <c:v>5.600000</c:v>
                </c:pt>
                <c:pt idx="78">
                  <c:v>5.900000</c:v>
                </c:pt>
                <c:pt idx="79">
                  <c:v>5.600000</c:v>
                </c:pt>
                <c:pt idx="80">
                  <c:v>6.100000</c:v>
                </c:pt>
                <c:pt idx="81">
                  <c:v>6.200000</c:v>
                </c:pt>
                <c:pt idx="82">
                  <c:v>6.000000</c:v>
                </c:pt>
                <c:pt idx="83">
                  <c:v>6.000000</c:v>
                </c:pt>
                <c:pt idx="84">
                  <c:v>5.700000</c:v>
                </c:pt>
                <c:pt idx="85">
                  <c:v>5.500000</c:v>
                </c:pt>
                <c:pt idx="86">
                  <c:v>5.700000</c:v>
                </c:pt>
                <c:pt idx="87">
                  <c:v>5.600000</c:v>
                </c:pt>
                <c:pt idx="88">
                  <c:v>5.500000</c:v>
                </c:pt>
                <c:pt idx="89">
                  <c:v>5.600000</c:v>
                </c:pt>
                <c:pt idx="90">
                  <c:v>4.900000</c:v>
                </c:pt>
                <c:pt idx="91">
                  <c:v>5.300000</c:v>
                </c:pt>
                <c:pt idx="92">
                  <c:v>5.400000</c:v>
                </c:pt>
                <c:pt idx="93">
                  <c:v>5.300000</c:v>
                </c:pt>
                <c:pt idx="94">
                  <c:v>5.200000</c:v>
                </c:pt>
                <c:pt idx="95">
                  <c:v>5.300000</c:v>
                </c:pt>
                <c:pt idx="96">
                  <c:v>5.400000</c:v>
                </c:pt>
                <c:pt idx="97">
                  <c:v>5.200000</c:v>
                </c:pt>
                <c:pt idx="98">
                  <c:v>5.000000</c:v>
                </c:pt>
                <c:pt idx="99">
                  <c:v>5.000000</c:v>
                </c:pt>
                <c:pt idx="100">
                  <c:v>5.200000</c:v>
                </c:pt>
                <c:pt idx="101">
                  <c:v>5.100000</c:v>
                </c:pt>
                <c:pt idx="102">
                  <c:v>4.800000</c:v>
                </c:pt>
                <c:pt idx="103">
                  <c:v>5.000000</c:v>
                </c:pt>
                <c:pt idx="104">
                  <c:v>5.100000</c:v>
                </c:pt>
                <c:pt idx="105">
                  <c:v>4.900000</c:v>
                </c:pt>
                <c:pt idx="106">
                  <c:v>5.300000</c:v>
                </c:pt>
                <c:pt idx="107">
                  <c:v>5.800000</c:v>
                </c:pt>
                <c:pt idx="108">
                  <c:v>5.800000</c:v>
                </c:pt>
                <c:pt idx="109">
                  <c:v>6.300000</c:v>
                </c:pt>
                <c:pt idx="110">
                  <c:v>6.400000</c:v>
                </c:pt>
                <c:pt idx="111">
                  <c:v>6.400000</c:v>
                </c:pt>
                <c:pt idx="112">
                  <c:v>6.900000</c:v>
                </c:pt>
                <c:pt idx="113">
                  <c:v>6.900000</c:v>
                </c:pt>
                <c:pt idx="114">
                  <c:v>7.200000</c:v>
                </c:pt>
                <c:pt idx="115">
                  <c:v>7.800000</c:v>
                </c:pt>
                <c:pt idx="116">
                  <c:v>8.200000</c:v>
                </c:pt>
                <c:pt idx="117">
                  <c:v>7.800000</c:v>
                </c:pt>
                <c:pt idx="118">
                  <c:v>8.100000</c:v>
                </c:pt>
                <c:pt idx="119">
                  <c:v>7.900000</c:v>
                </c:pt>
                <c:pt idx="120">
                  <c:v>7.400000</c:v>
                </c:pt>
                <c:pt idx="121">
                  <c:v>7.800000</c:v>
                </c:pt>
                <c:pt idx="122">
                  <c:v>7.600000</c:v>
                </c:pt>
                <c:pt idx="123">
                  <c:v>8.200000</c:v>
                </c:pt>
                <c:pt idx="124">
                  <c:v>7.700000</c:v>
                </c:pt>
                <c:pt idx="125">
                  <c:v>7.400000</c:v>
                </c:pt>
                <c:pt idx="126">
                  <c:v>6.300000</c:v>
                </c:pt>
                <c:pt idx="127">
                  <c:v>6.500000</c:v>
                </c:pt>
                <c:pt idx="128">
                  <c:v>6.900000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5"/>
        <c:minorUnit val="7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.25"/>
        <c:minorUnit val="1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98787"/>
          <c:y val="0"/>
          <c:w val="0.887662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655391"/>
          <c:y val="0.12368"/>
          <c:w val="0.906081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'AveragesMedians - Testing Trend'!$O$2</c:f>
              <c:strCache>
                <c:ptCount val="1"/>
                <c:pt idx="0">
                  <c:v>Temperature Difference °C Average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'AveragesMedians - Testing Trend'!$A$32:$A$168</c:f>
              <c:numCache>
                <c:ptCount val="137"/>
                <c:pt idx="0">
                  <c:v>1880.000000</c:v>
                </c:pt>
                <c:pt idx="1">
                  <c:v>1881.000000</c:v>
                </c:pt>
                <c:pt idx="2">
                  <c:v>1882.000000</c:v>
                </c:pt>
                <c:pt idx="3">
                  <c:v>1883.000000</c:v>
                </c:pt>
                <c:pt idx="4">
                  <c:v>1884.000000</c:v>
                </c:pt>
                <c:pt idx="5">
                  <c:v>1885.000000</c:v>
                </c:pt>
                <c:pt idx="6">
                  <c:v>1886.000000</c:v>
                </c:pt>
                <c:pt idx="7">
                  <c:v>1887.000000</c:v>
                </c:pt>
                <c:pt idx="8">
                  <c:v>1888.000000</c:v>
                </c:pt>
                <c:pt idx="9">
                  <c:v>1889.000000</c:v>
                </c:pt>
                <c:pt idx="10">
                  <c:v>1890.000000</c:v>
                </c:pt>
                <c:pt idx="11">
                  <c:v>1891.000000</c:v>
                </c:pt>
                <c:pt idx="12">
                  <c:v>1892.000000</c:v>
                </c:pt>
                <c:pt idx="13">
                  <c:v>1893.000000</c:v>
                </c:pt>
                <c:pt idx="14">
                  <c:v>1894.000000</c:v>
                </c:pt>
                <c:pt idx="15">
                  <c:v>1895.000000</c:v>
                </c:pt>
                <c:pt idx="16">
                  <c:v>1896.000000</c:v>
                </c:pt>
                <c:pt idx="17">
                  <c:v>1897.000000</c:v>
                </c:pt>
                <c:pt idx="18">
                  <c:v>1898.000000</c:v>
                </c:pt>
                <c:pt idx="19">
                  <c:v>1899.000000</c:v>
                </c:pt>
                <c:pt idx="20">
                  <c:v>1900.000000</c:v>
                </c:pt>
                <c:pt idx="21">
                  <c:v>1901.000000</c:v>
                </c:pt>
                <c:pt idx="22">
                  <c:v>1902.000000</c:v>
                </c:pt>
                <c:pt idx="23">
                  <c:v>1903.000000</c:v>
                </c:pt>
                <c:pt idx="24">
                  <c:v>1904.000000</c:v>
                </c:pt>
                <c:pt idx="25">
                  <c:v>1905.000000</c:v>
                </c:pt>
                <c:pt idx="26">
                  <c:v>1906.000000</c:v>
                </c:pt>
                <c:pt idx="27">
                  <c:v>1907.000000</c:v>
                </c:pt>
                <c:pt idx="28">
                  <c:v>1908.000000</c:v>
                </c:pt>
                <c:pt idx="29">
                  <c:v>1909.000000</c:v>
                </c:pt>
                <c:pt idx="30">
                  <c:v>1910.000000</c:v>
                </c:pt>
                <c:pt idx="31">
                  <c:v>1911.000000</c:v>
                </c:pt>
                <c:pt idx="32">
                  <c:v>1912.000000</c:v>
                </c:pt>
                <c:pt idx="33">
                  <c:v>1913.000000</c:v>
                </c:pt>
                <c:pt idx="34">
                  <c:v>1914.000000</c:v>
                </c:pt>
                <c:pt idx="35">
                  <c:v>1915.000000</c:v>
                </c:pt>
                <c:pt idx="36">
                  <c:v>1916.000000</c:v>
                </c:pt>
                <c:pt idx="37">
                  <c:v>1917.000000</c:v>
                </c:pt>
                <c:pt idx="38">
                  <c:v>1918.000000</c:v>
                </c:pt>
                <c:pt idx="39">
                  <c:v>1919.000000</c:v>
                </c:pt>
                <c:pt idx="40">
                  <c:v>1920.000000</c:v>
                </c:pt>
                <c:pt idx="41">
                  <c:v>1921.000000</c:v>
                </c:pt>
                <c:pt idx="42">
                  <c:v>1922.000000</c:v>
                </c:pt>
                <c:pt idx="43">
                  <c:v>1923.000000</c:v>
                </c:pt>
                <c:pt idx="44">
                  <c:v>1924.000000</c:v>
                </c:pt>
                <c:pt idx="45">
                  <c:v>1925.000000</c:v>
                </c:pt>
                <c:pt idx="46">
                  <c:v>1926.000000</c:v>
                </c:pt>
                <c:pt idx="47">
                  <c:v>1927.000000</c:v>
                </c:pt>
                <c:pt idx="48">
                  <c:v>1928.000000</c:v>
                </c:pt>
                <c:pt idx="49">
                  <c:v>1929.000000</c:v>
                </c:pt>
                <c:pt idx="50">
                  <c:v>1930.000000</c:v>
                </c:pt>
                <c:pt idx="51">
                  <c:v>1931.000000</c:v>
                </c:pt>
                <c:pt idx="52">
                  <c:v>1932.000000</c:v>
                </c:pt>
                <c:pt idx="53">
                  <c:v>1933.000000</c:v>
                </c:pt>
                <c:pt idx="54">
                  <c:v>1934.000000</c:v>
                </c:pt>
                <c:pt idx="55">
                  <c:v>1935.000000</c:v>
                </c:pt>
                <c:pt idx="56">
                  <c:v>1936.000000</c:v>
                </c:pt>
                <c:pt idx="57">
                  <c:v>1937.000000</c:v>
                </c:pt>
                <c:pt idx="58">
                  <c:v>1938.000000</c:v>
                </c:pt>
                <c:pt idx="59">
                  <c:v>1939.000000</c:v>
                </c:pt>
                <c:pt idx="60">
                  <c:v>1940.000000</c:v>
                </c:pt>
                <c:pt idx="61">
                  <c:v>1941.000000</c:v>
                </c:pt>
                <c:pt idx="62">
                  <c:v>1942.000000</c:v>
                </c:pt>
                <c:pt idx="63">
                  <c:v>1943.000000</c:v>
                </c:pt>
                <c:pt idx="64">
                  <c:v>1944.000000</c:v>
                </c:pt>
                <c:pt idx="65">
                  <c:v>1945.000000</c:v>
                </c:pt>
                <c:pt idx="66">
                  <c:v>1946.000000</c:v>
                </c:pt>
                <c:pt idx="67">
                  <c:v>1947.000000</c:v>
                </c:pt>
                <c:pt idx="68">
                  <c:v>1948.000000</c:v>
                </c:pt>
                <c:pt idx="69">
                  <c:v>1949.000000</c:v>
                </c:pt>
                <c:pt idx="70">
                  <c:v>1950.000000</c:v>
                </c:pt>
                <c:pt idx="71">
                  <c:v>1951.000000</c:v>
                </c:pt>
                <c:pt idx="72">
                  <c:v>1952.000000</c:v>
                </c:pt>
                <c:pt idx="73">
                  <c:v>1953.000000</c:v>
                </c:pt>
                <c:pt idx="74">
                  <c:v>1954.000000</c:v>
                </c:pt>
                <c:pt idx="75">
                  <c:v>1955.000000</c:v>
                </c:pt>
                <c:pt idx="76">
                  <c:v>1956.000000</c:v>
                </c:pt>
                <c:pt idx="77">
                  <c:v>1957.000000</c:v>
                </c:pt>
                <c:pt idx="78">
                  <c:v>1958.000000</c:v>
                </c:pt>
                <c:pt idx="79">
                  <c:v>1959.000000</c:v>
                </c:pt>
                <c:pt idx="80">
                  <c:v>1960.000000</c:v>
                </c:pt>
                <c:pt idx="81">
                  <c:v>1961.000000</c:v>
                </c:pt>
                <c:pt idx="82">
                  <c:v>1962.000000</c:v>
                </c:pt>
                <c:pt idx="83">
                  <c:v>1963.000000</c:v>
                </c:pt>
                <c:pt idx="84">
                  <c:v>1964.000000</c:v>
                </c:pt>
                <c:pt idx="85">
                  <c:v>1965.000000</c:v>
                </c:pt>
                <c:pt idx="86">
                  <c:v>1966.000000</c:v>
                </c:pt>
                <c:pt idx="87">
                  <c:v>1967.000000</c:v>
                </c:pt>
                <c:pt idx="88">
                  <c:v>1968.000000</c:v>
                </c:pt>
                <c:pt idx="89">
                  <c:v>1969.000000</c:v>
                </c:pt>
                <c:pt idx="90">
                  <c:v>1970.000000</c:v>
                </c:pt>
                <c:pt idx="91">
                  <c:v>1971.000000</c:v>
                </c:pt>
                <c:pt idx="92">
                  <c:v>1972.000000</c:v>
                </c:pt>
                <c:pt idx="93">
                  <c:v>1973.000000</c:v>
                </c:pt>
                <c:pt idx="94">
                  <c:v>1974.000000</c:v>
                </c:pt>
                <c:pt idx="95">
                  <c:v>1975.000000</c:v>
                </c:pt>
                <c:pt idx="96">
                  <c:v>1976.000000</c:v>
                </c:pt>
                <c:pt idx="97">
                  <c:v>1977.000000</c:v>
                </c:pt>
                <c:pt idx="98">
                  <c:v>1978.000000</c:v>
                </c:pt>
                <c:pt idx="99">
                  <c:v>1979.000000</c:v>
                </c:pt>
                <c:pt idx="100">
                  <c:v>1980.000000</c:v>
                </c:pt>
                <c:pt idx="101">
                  <c:v>1981.000000</c:v>
                </c:pt>
                <c:pt idx="102">
                  <c:v>1982.000000</c:v>
                </c:pt>
                <c:pt idx="103">
                  <c:v>1983.000000</c:v>
                </c:pt>
                <c:pt idx="104">
                  <c:v>1984.000000</c:v>
                </c:pt>
                <c:pt idx="105">
                  <c:v>1985.000000</c:v>
                </c:pt>
                <c:pt idx="106">
                  <c:v>1986.000000</c:v>
                </c:pt>
                <c:pt idx="107">
                  <c:v>1987.000000</c:v>
                </c:pt>
                <c:pt idx="108">
                  <c:v>1988.000000</c:v>
                </c:pt>
                <c:pt idx="109">
                  <c:v>1989.000000</c:v>
                </c:pt>
                <c:pt idx="110">
                  <c:v>1990.000000</c:v>
                </c:pt>
                <c:pt idx="111">
                  <c:v>1991.000000</c:v>
                </c:pt>
                <c:pt idx="112">
                  <c:v>1992.000000</c:v>
                </c:pt>
                <c:pt idx="113">
                  <c:v>1993.000000</c:v>
                </c:pt>
                <c:pt idx="114">
                  <c:v>1994.000000</c:v>
                </c:pt>
                <c:pt idx="115">
                  <c:v>1995.000000</c:v>
                </c:pt>
                <c:pt idx="116">
                  <c:v>1996.000000</c:v>
                </c:pt>
                <c:pt idx="117">
                  <c:v>1997.000000</c:v>
                </c:pt>
                <c:pt idx="118">
                  <c:v>1998.000000</c:v>
                </c:pt>
                <c:pt idx="119">
                  <c:v>1999.000000</c:v>
                </c:pt>
                <c:pt idx="120">
                  <c:v>2000.000000</c:v>
                </c:pt>
                <c:pt idx="121">
                  <c:v>2001.000000</c:v>
                </c:pt>
                <c:pt idx="122">
                  <c:v>2002.000000</c:v>
                </c:pt>
                <c:pt idx="123">
                  <c:v>2003.000000</c:v>
                </c:pt>
                <c:pt idx="124">
                  <c:v>2004.000000</c:v>
                </c:pt>
                <c:pt idx="125">
                  <c:v>2005.000000</c:v>
                </c:pt>
                <c:pt idx="126">
                  <c:v>2006.000000</c:v>
                </c:pt>
                <c:pt idx="127">
                  <c:v>2007.000000</c:v>
                </c:pt>
                <c:pt idx="128">
                  <c:v>2008.000000</c:v>
                </c:pt>
                <c:pt idx="129">
                  <c:v>2009.000000</c:v>
                </c:pt>
                <c:pt idx="130">
                  <c:v>2010.000000</c:v>
                </c:pt>
                <c:pt idx="131">
                  <c:v>2011.000000</c:v>
                </c:pt>
                <c:pt idx="132">
                  <c:v>2012.000000</c:v>
                </c:pt>
                <c:pt idx="133">
                  <c:v>2013.000000</c:v>
                </c:pt>
                <c:pt idx="134">
                  <c:v>2014.000000</c:v>
                </c:pt>
                <c:pt idx="135">
                  <c:v>2015.000000</c:v>
                </c:pt>
                <c:pt idx="136">
                  <c:v>2016.000000</c:v>
                </c:pt>
              </c:numCache>
            </c:numRef>
          </c:xVal>
          <c:yVal>
            <c:numRef>
              <c:f>'AveragesMedians - Testing Trend'!$O$32:$O$168</c:f>
              <c:numCache>
                <c:ptCount val="127"/>
                <c:pt idx="0">
                  <c:v>-37.651418</c:v>
                </c:pt>
                <c:pt idx="1">
                  <c:v>-38.795882</c:v>
                </c:pt>
                <c:pt idx="2">
                  <c:v>-39.639322</c:v>
                </c:pt>
                <c:pt idx="3">
                  <c:v>-39.818988</c:v>
                </c:pt>
                <c:pt idx="4">
                  <c:v>-40.898413</c:v>
                </c:pt>
                <c:pt idx="5">
                  <c:v>-40.480771</c:v>
                </c:pt>
                <c:pt idx="6">
                  <c:v>-41.894842</c:v>
                </c:pt>
                <c:pt idx="7">
                  <c:v>-42.589736</c:v>
                </c:pt>
                <c:pt idx="8">
                  <c:v>-41.852327</c:v>
                </c:pt>
                <c:pt idx="9">
                  <c:v>-42.719672</c:v>
                </c:pt>
                <c:pt idx="10">
                  <c:v>-42.918965</c:v>
                </c:pt>
                <c:pt idx="11">
                  <c:v>-41.860662</c:v>
                </c:pt>
                <c:pt idx="12">
                  <c:v>-41.950485</c:v>
                </c:pt>
                <c:pt idx="13">
                  <c:v>-41.781323</c:v>
                </c:pt>
                <c:pt idx="14">
                  <c:v>-42.161066</c:v>
                </c:pt>
                <c:pt idx="15">
                  <c:v>-44.019520</c:v>
                </c:pt>
                <c:pt idx="16">
                  <c:v>-44.333288</c:v>
                </c:pt>
                <c:pt idx="17">
                  <c:v>-45.285813</c:v>
                </c:pt>
                <c:pt idx="18">
                  <c:v>-46.190338</c:v>
                </c:pt>
                <c:pt idx="19">
                  <c:v>-47.048722</c:v>
                </c:pt>
                <c:pt idx="20">
                  <c:v>-48.530571</c:v>
                </c:pt>
                <c:pt idx="21">
                  <c:v>-50.078833</c:v>
                </c:pt>
                <c:pt idx="22">
                  <c:v>-51.223586</c:v>
                </c:pt>
                <c:pt idx="23">
                  <c:v>-52.351091</c:v>
                </c:pt>
                <c:pt idx="24">
                  <c:v>-50.900061</c:v>
                </c:pt>
                <c:pt idx="25">
                  <c:v>-49.813949</c:v>
                </c:pt>
                <c:pt idx="26">
                  <c:v>-49.010495</c:v>
                </c:pt>
                <c:pt idx="27">
                  <c:v>-47.902052</c:v>
                </c:pt>
                <c:pt idx="28">
                  <c:v>-47.571617</c:v>
                </c:pt>
                <c:pt idx="29">
                  <c:v>-46.135809</c:v>
                </c:pt>
                <c:pt idx="30">
                  <c:v>-43.424991</c:v>
                </c:pt>
                <c:pt idx="31">
                  <c:v>-41.227567</c:v>
                </c:pt>
                <c:pt idx="32">
                  <c:v>-39.974981</c:v>
                </c:pt>
                <c:pt idx="33">
                  <c:v>-39.755900</c:v>
                </c:pt>
                <c:pt idx="34">
                  <c:v>-40.500956</c:v>
                </c:pt>
                <c:pt idx="35">
                  <c:v>-40.613506</c:v>
                </c:pt>
                <c:pt idx="36">
                  <c:v>-40.769461</c:v>
                </c:pt>
                <c:pt idx="37">
                  <c:v>-40.966389</c:v>
                </c:pt>
                <c:pt idx="38">
                  <c:v>-40.472374</c:v>
                </c:pt>
                <c:pt idx="39">
                  <c:v>-40.641838</c:v>
                </c:pt>
                <c:pt idx="40">
                  <c:v>-42.071667</c:v>
                </c:pt>
                <c:pt idx="41">
                  <c:v>-42.516535</c:v>
                </c:pt>
                <c:pt idx="42">
                  <c:v>-41.799596</c:v>
                </c:pt>
                <c:pt idx="43">
                  <c:v>-41.211545</c:v>
                </c:pt>
                <c:pt idx="44">
                  <c:v>-40.843136</c:v>
                </c:pt>
                <c:pt idx="45">
                  <c:v>-40.106061</c:v>
                </c:pt>
                <c:pt idx="46">
                  <c:v>-39.757667</c:v>
                </c:pt>
                <c:pt idx="47">
                  <c:v>-39.700348</c:v>
                </c:pt>
                <c:pt idx="48">
                  <c:v>-39.024717</c:v>
                </c:pt>
                <c:pt idx="49">
                  <c:v>-38.665434</c:v>
                </c:pt>
                <c:pt idx="50">
                  <c:v>-37.885619</c:v>
                </c:pt>
                <c:pt idx="51">
                  <c:v>-36.654407</c:v>
                </c:pt>
                <c:pt idx="52">
                  <c:v>-34.645185</c:v>
                </c:pt>
                <c:pt idx="53">
                  <c:v>-32.534427</c:v>
                </c:pt>
                <c:pt idx="54">
                  <c:v>-30.300023</c:v>
                </c:pt>
                <c:pt idx="55">
                  <c:v>-28.347427</c:v>
                </c:pt>
                <c:pt idx="56">
                  <c:v>-26.395267</c:v>
                </c:pt>
                <c:pt idx="57">
                  <c:v>-25.684035</c:v>
                </c:pt>
                <c:pt idx="58">
                  <c:v>-26.073220</c:v>
                </c:pt>
                <c:pt idx="59">
                  <c:v>-25.816048</c:v>
                </c:pt>
                <c:pt idx="60">
                  <c:v>-25.735217</c:v>
                </c:pt>
                <c:pt idx="61">
                  <c:v>-26.741485</c:v>
                </c:pt>
                <c:pt idx="62">
                  <c:v>-28.044460</c:v>
                </c:pt>
                <c:pt idx="63">
                  <c:v>-28.992116</c:v>
                </c:pt>
                <c:pt idx="64">
                  <c:v>-30.116359</c:v>
                </c:pt>
                <c:pt idx="65">
                  <c:v>-31.941965</c:v>
                </c:pt>
                <c:pt idx="66">
                  <c:v>-34.076231</c:v>
                </c:pt>
                <c:pt idx="67">
                  <c:v>-34.853468</c:v>
                </c:pt>
                <c:pt idx="68">
                  <c:v>-34.071657</c:v>
                </c:pt>
                <c:pt idx="69">
                  <c:v>-33.303798</c:v>
                </c:pt>
                <c:pt idx="70">
                  <c:v>-32.919793</c:v>
                </c:pt>
                <c:pt idx="71">
                  <c:v>-32.588273</c:v>
                </c:pt>
                <c:pt idx="72">
                  <c:v>-32.777980</c:v>
                </c:pt>
                <c:pt idx="73">
                  <c:v>-33.139369</c:v>
                </c:pt>
                <c:pt idx="74">
                  <c:v>-33.321566</c:v>
                </c:pt>
                <c:pt idx="75">
                  <c:v>-33.575303</c:v>
                </c:pt>
                <c:pt idx="76">
                  <c:v>-33.397515</c:v>
                </c:pt>
                <c:pt idx="77">
                  <c:v>-33.176747</c:v>
                </c:pt>
                <c:pt idx="78">
                  <c:v>-34.000384</c:v>
                </c:pt>
                <c:pt idx="79">
                  <c:v>-34.692707</c:v>
                </c:pt>
                <c:pt idx="80">
                  <c:v>-34.410843</c:v>
                </c:pt>
                <c:pt idx="81">
                  <c:v>-34.730490</c:v>
                </c:pt>
                <c:pt idx="82">
                  <c:v>-35.769960</c:v>
                </c:pt>
                <c:pt idx="83">
                  <c:v>-35.776333</c:v>
                </c:pt>
                <c:pt idx="84">
                  <c:v>-35.870535</c:v>
                </c:pt>
                <c:pt idx="85">
                  <c:v>-35.727732</c:v>
                </c:pt>
                <c:pt idx="86">
                  <c:v>-35.978278</c:v>
                </c:pt>
                <c:pt idx="87">
                  <c:v>-36.147045</c:v>
                </c:pt>
                <c:pt idx="88">
                  <c:v>-35.364404</c:v>
                </c:pt>
                <c:pt idx="89">
                  <c:v>-35.010566</c:v>
                </c:pt>
                <c:pt idx="90">
                  <c:v>-34.767599</c:v>
                </c:pt>
                <c:pt idx="91">
                  <c:v>-33.933185</c:v>
                </c:pt>
                <c:pt idx="92">
                  <c:v>-32.616043</c:v>
                </c:pt>
                <c:pt idx="93">
                  <c:v>-32.112165</c:v>
                </c:pt>
                <c:pt idx="94">
                  <c:v>-31.262685</c:v>
                </c:pt>
                <c:pt idx="95">
                  <c:v>-30.252306</c:v>
                </c:pt>
                <c:pt idx="96">
                  <c:v>-29.160907</c:v>
                </c:pt>
                <c:pt idx="97">
                  <c:v>-28.151584</c:v>
                </c:pt>
                <c:pt idx="98">
                  <c:v>-27.272811</c:v>
                </c:pt>
                <c:pt idx="99">
                  <c:v>-26.509397</c:v>
                </c:pt>
                <c:pt idx="100">
                  <c:v>-26.513904</c:v>
                </c:pt>
                <c:pt idx="101">
                  <c:v>-26.032192</c:v>
                </c:pt>
                <c:pt idx="102">
                  <c:v>-25.396394</c:v>
                </c:pt>
                <c:pt idx="103">
                  <c:v>-25.308813</c:v>
                </c:pt>
                <c:pt idx="104">
                  <c:v>-25.421955</c:v>
                </c:pt>
                <c:pt idx="105">
                  <c:v>-25.020652</c:v>
                </c:pt>
                <c:pt idx="106">
                  <c:v>-24.407793</c:v>
                </c:pt>
                <c:pt idx="107">
                  <c:v>-24.055268</c:v>
                </c:pt>
                <c:pt idx="108">
                  <c:v>-23.668086</c:v>
                </c:pt>
                <c:pt idx="109">
                  <c:v>-22.745283</c:v>
                </c:pt>
                <c:pt idx="110">
                  <c:v>-22.585525</c:v>
                </c:pt>
                <c:pt idx="111">
                  <c:v>-22.618924</c:v>
                </c:pt>
                <c:pt idx="112">
                  <c:v>-22.154788</c:v>
                </c:pt>
                <c:pt idx="113">
                  <c:v>-21.218596</c:v>
                </c:pt>
                <c:pt idx="114">
                  <c:v>-20.076515</c:v>
                </c:pt>
                <c:pt idx="115">
                  <c:v>-19.052737</c:v>
                </c:pt>
                <c:pt idx="116">
                  <c:v>-18.142636</c:v>
                </c:pt>
                <c:pt idx="117">
                  <c:v>-17.160783</c:v>
                </c:pt>
                <c:pt idx="118">
                  <c:v>-17.316520</c:v>
                </c:pt>
                <c:pt idx="119">
                  <c:v>-17.539586</c:v>
                </c:pt>
                <c:pt idx="120">
                  <c:v>-16.250419</c:v>
                </c:pt>
                <c:pt idx="121">
                  <c:v>-15.189551</c:v>
                </c:pt>
                <c:pt idx="122">
                  <c:v>-15.011783</c:v>
                </c:pt>
                <c:pt idx="123">
                  <c:v>-14.669470</c:v>
                </c:pt>
                <c:pt idx="124">
                  <c:v>-14.394298</c:v>
                </c:pt>
                <c:pt idx="125">
                  <c:v>-13.698030</c:v>
                </c:pt>
                <c:pt idx="126">
                  <c:v>-12.531601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75"/>
        <c:minorUnit val="37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83465"/>
          <c:y val="0"/>
          <c:w val="0.879228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655391"/>
          <c:y val="0.12368"/>
          <c:w val="0.906081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'AveragesMedians - Testing Trend'!$P$2</c:f>
              <c:strCache>
                <c:ptCount val="1"/>
                <c:pt idx="0">
                  <c:v>Temperature Difference °C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'AveragesMedians - Testing Trend'!$A$32:$A$168</c:f>
              <c:numCache>
                <c:ptCount val="137"/>
                <c:pt idx="0">
                  <c:v>1880.000000</c:v>
                </c:pt>
                <c:pt idx="1">
                  <c:v>1881.000000</c:v>
                </c:pt>
                <c:pt idx="2">
                  <c:v>1882.000000</c:v>
                </c:pt>
                <c:pt idx="3">
                  <c:v>1883.000000</c:v>
                </c:pt>
                <c:pt idx="4">
                  <c:v>1884.000000</c:v>
                </c:pt>
                <c:pt idx="5">
                  <c:v>1885.000000</c:v>
                </c:pt>
                <c:pt idx="6">
                  <c:v>1886.000000</c:v>
                </c:pt>
                <c:pt idx="7">
                  <c:v>1887.000000</c:v>
                </c:pt>
                <c:pt idx="8">
                  <c:v>1888.000000</c:v>
                </c:pt>
                <c:pt idx="9">
                  <c:v>1889.000000</c:v>
                </c:pt>
                <c:pt idx="10">
                  <c:v>1890.000000</c:v>
                </c:pt>
                <c:pt idx="11">
                  <c:v>1891.000000</c:v>
                </c:pt>
                <c:pt idx="12">
                  <c:v>1892.000000</c:v>
                </c:pt>
                <c:pt idx="13">
                  <c:v>1893.000000</c:v>
                </c:pt>
                <c:pt idx="14">
                  <c:v>1894.000000</c:v>
                </c:pt>
                <c:pt idx="15">
                  <c:v>1895.000000</c:v>
                </c:pt>
                <c:pt idx="16">
                  <c:v>1896.000000</c:v>
                </c:pt>
                <c:pt idx="17">
                  <c:v>1897.000000</c:v>
                </c:pt>
                <c:pt idx="18">
                  <c:v>1898.000000</c:v>
                </c:pt>
                <c:pt idx="19">
                  <c:v>1899.000000</c:v>
                </c:pt>
                <c:pt idx="20">
                  <c:v>1900.000000</c:v>
                </c:pt>
                <c:pt idx="21">
                  <c:v>1901.000000</c:v>
                </c:pt>
                <c:pt idx="22">
                  <c:v>1902.000000</c:v>
                </c:pt>
                <c:pt idx="23">
                  <c:v>1903.000000</c:v>
                </c:pt>
                <c:pt idx="24">
                  <c:v>1904.000000</c:v>
                </c:pt>
                <c:pt idx="25">
                  <c:v>1905.000000</c:v>
                </c:pt>
                <c:pt idx="26">
                  <c:v>1906.000000</c:v>
                </c:pt>
                <c:pt idx="27">
                  <c:v>1907.000000</c:v>
                </c:pt>
                <c:pt idx="28">
                  <c:v>1908.000000</c:v>
                </c:pt>
                <c:pt idx="29">
                  <c:v>1909.000000</c:v>
                </c:pt>
                <c:pt idx="30">
                  <c:v>1910.000000</c:v>
                </c:pt>
                <c:pt idx="31">
                  <c:v>1911.000000</c:v>
                </c:pt>
                <c:pt idx="32">
                  <c:v>1912.000000</c:v>
                </c:pt>
                <c:pt idx="33">
                  <c:v>1913.000000</c:v>
                </c:pt>
                <c:pt idx="34">
                  <c:v>1914.000000</c:v>
                </c:pt>
                <c:pt idx="35">
                  <c:v>1915.000000</c:v>
                </c:pt>
                <c:pt idx="36">
                  <c:v>1916.000000</c:v>
                </c:pt>
                <c:pt idx="37">
                  <c:v>1917.000000</c:v>
                </c:pt>
                <c:pt idx="38">
                  <c:v>1918.000000</c:v>
                </c:pt>
                <c:pt idx="39">
                  <c:v>1919.000000</c:v>
                </c:pt>
                <c:pt idx="40">
                  <c:v>1920.000000</c:v>
                </c:pt>
                <c:pt idx="41">
                  <c:v>1921.000000</c:v>
                </c:pt>
                <c:pt idx="42">
                  <c:v>1922.000000</c:v>
                </c:pt>
                <c:pt idx="43">
                  <c:v>1923.000000</c:v>
                </c:pt>
                <c:pt idx="44">
                  <c:v>1924.000000</c:v>
                </c:pt>
                <c:pt idx="45">
                  <c:v>1925.000000</c:v>
                </c:pt>
                <c:pt idx="46">
                  <c:v>1926.000000</c:v>
                </c:pt>
                <c:pt idx="47">
                  <c:v>1927.000000</c:v>
                </c:pt>
                <c:pt idx="48">
                  <c:v>1928.000000</c:v>
                </c:pt>
                <c:pt idx="49">
                  <c:v>1929.000000</c:v>
                </c:pt>
                <c:pt idx="50">
                  <c:v>1930.000000</c:v>
                </c:pt>
                <c:pt idx="51">
                  <c:v>1931.000000</c:v>
                </c:pt>
                <c:pt idx="52">
                  <c:v>1932.000000</c:v>
                </c:pt>
                <c:pt idx="53">
                  <c:v>1933.000000</c:v>
                </c:pt>
                <c:pt idx="54">
                  <c:v>1934.000000</c:v>
                </c:pt>
                <c:pt idx="55">
                  <c:v>1935.000000</c:v>
                </c:pt>
                <c:pt idx="56">
                  <c:v>1936.000000</c:v>
                </c:pt>
                <c:pt idx="57">
                  <c:v>1937.000000</c:v>
                </c:pt>
                <c:pt idx="58">
                  <c:v>1938.000000</c:v>
                </c:pt>
                <c:pt idx="59">
                  <c:v>1939.000000</c:v>
                </c:pt>
                <c:pt idx="60">
                  <c:v>1940.000000</c:v>
                </c:pt>
                <c:pt idx="61">
                  <c:v>1941.000000</c:v>
                </c:pt>
                <c:pt idx="62">
                  <c:v>1942.000000</c:v>
                </c:pt>
                <c:pt idx="63">
                  <c:v>1943.000000</c:v>
                </c:pt>
                <c:pt idx="64">
                  <c:v>1944.000000</c:v>
                </c:pt>
                <c:pt idx="65">
                  <c:v>1945.000000</c:v>
                </c:pt>
                <c:pt idx="66">
                  <c:v>1946.000000</c:v>
                </c:pt>
                <c:pt idx="67">
                  <c:v>1947.000000</c:v>
                </c:pt>
                <c:pt idx="68">
                  <c:v>1948.000000</c:v>
                </c:pt>
                <c:pt idx="69">
                  <c:v>1949.000000</c:v>
                </c:pt>
                <c:pt idx="70">
                  <c:v>1950.000000</c:v>
                </c:pt>
                <c:pt idx="71">
                  <c:v>1951.000000</c:v>
                </c:pt>
                <c:pt idx="72">
                  <c:v>1952.000000</c:v>
                </c:pt>
                <c:pt idx="73">
                  <c:v>1953.000000</c:v>
                </c:pt>
                <c:pt idx="74">
                  <c:v>1954.000000</c:v>
                </c:pt>
                <c:pt idx="75">
                  <c:v>1955.000000</c:v>
                </c:pt>
                <c:pt idx="76">
                  <c:v>1956.000000</c:v>
                </c:pt>
                <c:pt idx="77">
                  <c:v>1957.000000</c:v>
                </c:pt>
                <c:pt idx="78">
                  <c:v>1958.000000</c:v>
                </c:pt>
                <c:pt idx="79">
                  <c:v>1959.000000</c:v>
                </c:pt>
                <c:pt idx="80">
                  <c:v>1960.000000</c:v>
                </c:pt>
                <c:pt idx="81">
                  <c:v>1961.000000</c:v>
                </c:pt>
                <c:pt idx="82">
                  <c:v>1962.000000</c:v>
                </c:pt>
                <c:pt idx="83">
                  <c:v>1963.000000</c:v>
                </c:pt>
                <c:pt idx="84">
                  <c:v>1964.000000</c:v>
                </c:pt>
                <c:pt idx="85">
                  <c:v>1965.000000</c:v>
                </c:pt>
                <c:pt idx="86">
                  <c:v>1966.000000</c:v>
                </c:pt>
                <c:pt idx="87">
                  <c:v>1967.000000</c:v>
                </c:pt>
                <c:pt idx="88">
                  <c:v>1968.000000</c:v>
                </c:pt>
                <c:pt idx="89">
                  <c:v>1969.000000</c:v>
                </c:pt>
                <c:pt idx="90">
                  <c:v>1970.000000</c:v>
                </c:pt>
                <c:pt idx="91">
                  <c:v>1971.000000</c:v>
                </c:pt>
                <c:pt idx="92">
                  <c:v>1972.000000</c:v>
                </c:pt>
                <c:pt idx="93">
                  <c:v>1973.000000</c:v>
                </c:pt>
                <c:pt idx="94">
                  <c:v>1974.000000</c:v>
                </c:pt>
                <c:pt idx="95">
                  <c:v>1975.000000</c:v>
                </c:pt>
                <c:pt idx="96">
                  <c:v>1976.000000</c:v>
                </c:pt>
                <c:pt idx="97">
                  <c:v>1977.000000</c:v>
                </c:pt>
                <c:pt idx="98">
                  <c:v>1978.000000</c:v>
                </c:pt>
                <c:pt idx="99">
                  <c:v>1979.000000</c:v>
                </c:pt>
                <c:pt idx="100">
                  <c:v>1980.000000</c:v>
                </c:pt>
                <c:pt idx="101">
                  <c:v>1981.000000</c:v>
                </c:pt>
                <c:pt idx="102">
                  <c:v>1982.000000</c:v>
                </c:pt>
                <c:pt idx="103">
                  <c:v>1983.000000</c:v>
                </c:pt>
                <c:pt idx="104">
                  <c:v>1984.000000</c:v>
                </c:pt>
                <c:pt idx="105">
                  <c:v>1985.000000</c:v>
                </c:pt>
                <c:pt idx="106">
                  <c:v>1986.000000</c:v>
                </c:pt>
                <c:pt idx="107">
                  <c:v>1987.000000</c:v>
                </c:pt>
                <c:pt idx="108">
                  <c:v>1988.000000</c:v>
                </c:pt>
                <c:pt idx="109">
                  <c:v>1989.000000</c:v>
                </c:pt>
                <c:pt idx="110">
                  <c:v>1990.000000</c:v>
                </c:pt>
                <c:pt idx="111">
                  <c:v>1991.000000</c:v>
                </c:pt>
                <c:pt idx="112">
                  <c:v>1992.000000</c:v>
                </c:pt>
                <c:pt idx="113">
                  <c:v>1993.000000</c:v>
                </c:pt>
                <c:pt idx="114">
                  <c:v>1994.000000</c:v>
                </c:pt>
                <c:pt idx="115">
                  <c:v>1995.000000</c:v>
                </c:pt>
                <c:pt idx="116">
                  <c:v>1996.000000</c:v>
                </c:pt>
                <c:pt idx="117">
                  <c:v>1997.000000</c:v>
                </c:pt>
                <c:pt idx="118">
                  <c:v>1998.000000</c:v>
                </c:pt>
                <c:pt idx="119">
                  <c:v>1999.000000</c:v>
                </c:pt>
                <c:pt idx="120">
                  <c:v>2000.000000</c:v>
                </c:pt>
                <c:pt idx="121">
                  <c:v>2001.000000</c:v>
                </c:pt>
                <c:pt idx="122">
                  <c:v>2002.000000</c:v>
                </c:pt>
                <c:pt idx="123">
                  <c:v>2003.000000</c:v>
                </c:pt>
                <c:pt idx="124">
                  <c:v>2004.000000</c:v>
                </c:pt>
                <c:pt idx="125">
                  <c:v>2005.000000</c:v>
                </c:pt>
                <c:pt idx="126">
                  <c:v>2006.000000</c:v>
                </c:pt>
                <c:pt idx="127">
                  <c:v>2007.000000</c:v>
                </c:pt>
                <c:pt idx="128">
                  <c:v>2008.000000</c:v>
                </c:pt>
                <c:pt idx="129">
                  <c:v>2009.000000</c:v>
                </c:pt>
                <c:pt idx="130">
                  <c:v>2010.000000</c:v>
                </c:pt>
                <c:pt idx="131">
                  <c:v>2011.000000</c:v>
                </c:pt>
                <c:pt idx="132">
                  <c:v>2012.000000</c:v>
                </c:pt>
                <c:pt idx="133">
                  <c:v>2013.000000</c:v>
                </c:pt>
                <c:pt idx="134">
                  <c:v>2014.000000</c:v>
                </c:pt>
                <c:pt idx="135">
                  <c:v>2015.000000</c:v>
                </c:pt>
                <c:pt idx="136">
                  <c:v>2016.000000</c:v>
                </c:pt>
              </c:numCache>
            </c:numRef>
          </c:xVal>
          <c:yVal>
            <c:numRef>
              <c:f>'AveragesMedians - Testing Trend'!$P$32:$P$168</c:f>
              <c:numCache>
                <c:ptCount val="127"/>
                <c:pt idx="0">
                  <c:v>-41.788492</c:v>
                </c:pt>
                <c:pt idx="1">
                  <c:v>-41.788492</c:v>
                </c:pt>
                <c:pt idx="2">
                  <c:v>-42.828214</c:v>
                </c:pt>
                <c:pt idx="3">
                  <c:v>-42.918611</c:v>
                </c:pt>
                <c:pt idx="4">
                  <c:v>-44.646361</c:v>
                </c:pt>
                <c:pt idx="5">
                  <c:v>-42.918611</c:v>
                </c:pt>
                <c:pt idx="6">
                  <c:v>-46.132806</c:v>
                </c:pt>
                <c:pt idx="7">
                  <c:v>-46.132806</c:v>
                </c:pt>
                <c:pt idx="8">
                  <c:v>-43.375000</c:v>
                </c:pt>
                <c:pt idx="9">
                  <c:v>-46.132806</c:v>
                </c:pt>
                <c:pt idx="10">
                  <c:v>-47.228917</c:v>
                </c:pt>
                <c:pt idx="11">
                  <c:v>-44.565833</c:v>
                </c:pt>
                <c:pt idx="12">
                  <c:v>-44.565833</c:v>
                </c:pt>
                <c:pt idx="13">
                  <c:v>-44.565833</c:v>
                </c:pt>
                <c:pt idx="14">
                  <c:v>-44.565833</c:v>
                </c:pt>
                <c:pt idx="15">
                  <c:v>-47.671889</c:v>
                </c:pt>
                <c:pt idx="16">
                  <c:v>-47.722944</c:v>
                </c:pt>
                <c:pt idx="17">
                  <c:v>-50.644333</c:v>
                </c:pt>
                <c:pt idx="18">
                  <c:v>-51.820278</c:v>
                </c:pt>
                <c:pt idx="19">
                  <c:v>-52.523167</c:v>
                </c:pt>
                <c:pt idx="20">
                  <c:v>-53.070278</c:v>
                </c:pt>
                <c:pt idx="21">
                  <c:v>-55.335583</c:v>
                </c:pt>
                <c:pt idx="22">
                  <c:v>-58.970861</c:v>
                </c:pt>
                <c:pt idx="23">
                  <c:v>-58.970861</c:v>
                </c:pt>
                <c:pt idx="24">
                  <c:v>-56.753944</c:v>
                </c:pt>
                <c:pt idx="25">
                  <c:v>-53.070278</c:v>
                </c:pt>
                <c:pt idx="26">
                  <c:v>-52.958278</c:v>
                </c:pt>
                <c:pt idx="27">
                  <c:v>-52.958278</c:v>
                </c:pt>
                <c:pt idx="28">
                  <c:v>-51.205611</c:v>
                </c:pt>
                <c:pt idx="29">
                  <c:v>-49.548611</c:v>
                </c:pt>
                <c:pt idx="30">
                  <c:v>-47.374167</c:v>
                </c:pt>
                <c:pt idx="31">
                  <c:v>-44.724167</c:v>
                </c:pt>
                <c:pt idx="32">
                  <c:v>-44.724167</c:v>
                </c:pt>
                <c:pt idx="33">
                  <c:v>-44.724167</c:v>
                </c:pt>
                <c:pt idx="34">
                  <c:v>-46.875417</c:v>
                </c:pt>
                <c:pt idx="35">
                  <c:v>-46.875417</c:v>
                </c:pt>
                <c:pt idx="36">
                  <c:v>-47.192889</c:v>
                </c:pt>
                <c:pt idx="37">
                  <c:v>-47.192889</c:v>
                </c:pt>
                <c:pt idx="38">
                  <c:v>-45.581917</c:v>
                </c:pt>
                <c:pt idx="39">
                  <c:v>-46.513972</c:v>
                </c:pt>
                <c:pt idx="40">
                  <c:v>-47.555667</c:v>
                </c:pt>
                <c:pt idx="41">
                  <c:v>-47.555667</c:v>
                </c:pt>
                <c:pt idx="42">
                  <c:v>-46.513972</c:v>
                </c:pt>
                <c:pt idx="43">
                  <c:v>-44.974556</c:v>
                </c:pt>
                <c:pt idx="44">
                  <c:v>-44.892000</c:v>
                </c:pt>
                <c:pt idx="45">
                  <c:v>-43.984583</c:v>
                </c:pt>
                <c:pt idx="46">
                  <c:v>-43.331500</c:v>
                </c:pt>
                <c:pt idx="47">
                  <c:v>-43.331500</c:v>
                </c:pt>
                <c:pt idx="48">
                  <c:v>-42.405306</c:v>
                </c:pt>
                <c:pt idx="49">
                  <c:v>-42.405306</c:v>
                </c:pt>
                <c:pt idx="50">
                  <c:v>-41.717167</c:v>
                </c:pt>
                <c:pt idx="51">
                  <c:v>-41.717167</c:v>
                </c:pt>
                <c:pt idx="52">
                  <c:v>-41.717167</c:v>
                </c:pt>
                <c:pt idx="53">
                  <c:v>-40.386044</c:v>
                </c:pt>
                <c:pt idx="54">
                  <c:v>-38.011294</c:v>
                </c:pt>
                <c:pt idx="55">
                  <c:v>-32.092778</c:v>
                </c:pt>
                <c:pt idx="56">
                  <c:v>-24.416389</c:v>
                </c:pt>
                <c:pt idx="57">
                  <c:v>-24.416389</c:v>
                </c:pt>
                <c:pt idx="58">
                  <c:v>-24.416389</c:v>
                </c:pt>
                <c:pt idx="59">
                  <c:v>-24.416389</c:v>
                </c:pt>
                <c:pt idx="60">
                  <c:v>-24.416389</c:v>
                </c:pt>
                <c:pt idx="61">
                  <c:v>-27.404361</c:v>
                </c:pt>
                <c:pt idx="62">
                  <c:v>-33.187528</c:v>
                </c:pt>
                <c:pt idx="63">
                  <c:v>-33.187528</c:v>
                </c:pt>
                <c:pt idx="64">
                  <c:v>-33.533111</c:v>
                </c:pt>
                <c:pt idx="65">
                  <c:v>-36.029694</c:v>
                </c:pt>
                <c:pt idx="66">
                  <c:v>-38.576194</c:v>
                </c:pt>
                <c:pt idx="67">
                  <c:v>-39.492139</c:v>
                </c:pt>
                <c:pt idx="68">
                  <c:v>-38.576194</c:v>
                </c:pt>
                <c:pt idx="69">
                  <c:v>-36.019083</c:v>
                </c:pt>
                <c:pt idx="70">
                  <c:v>-33.907056</c:v>
                </c:pt>
                <c:pt idx="71">
                  <c:v>-33.907056</c:v>
                </c:pt>
                <c:pt idx="72">
                  <c:v>-34.604861</c:v>
                </c:pt>
                <c:pt idx="73">
                  <c:v>-34.954056</c:v>
                </c:pt>
                <c:pt idx="74">
                  <c:v>-35.045306</c:v>
                </c:pt>
                <c:pt idx="75">
                  <c:v>-35.045306</c:v>
                </c:pt>
                <c:pt idx="76">
                  <c:v>-35.045306</c:v>
                </c:pt>
                <c:pt idx="77">
                  <c:v>-35.045306</c:v>
                </c:pt>
                <c:pt idx="78">
                  <c:v>-35.313639</c:v>
                </c:pt>
                <c:pt idx="79">
                  <c:v>-37.521667</c:v>
                </c:pt>
                <c:pt idx="80">
                  <c:v>-37.521667</c:v>
                </c:pt>
                <c:pt idx="81">
                  <c:v>-39.011389</c:v>
                </c:pt>
                <c:pt idx="82">
                  <c:v>-39.590778</c:v>
                </c:pt>
                <c:pt idx="83">
                  <c:v>-39.590778</c:v>
                </c:pt>
                <c:pt idx="84">
                  <c:v>-39.590778</c:v>
                </c:pt>
                <c:pt idx="85">
                  <c:v>-39.590778</c:v>
                </c:pt>
                <c:pt idx="86">
                  <c:v>-39.590778</c:v>
                </c:pt>
                <c:pt idx="87">
                  <c:v>-40.437778</c:v>
                </c:pt>
                <c:pt idx="88">
                  <c:v>-39.011389</c:v>
                </c:pt>
                <c:pt idx="89">
                  <c:v>-37.534500</c:v>
                </c:pt>
                <c:pt idx="90">
                  <c:v>-37.534500</c:v>
                </c:pt>
                <c:pt idx="91">
                  <c:v>-36.093667</c:v>
                </c:pt>
                <c:pt idx="92">
                  <c:v>-35.397583</c:v>
                </c:pt>
                <c:pt idx="93">
                  <c:v>-34.187139</c:v>
                </c:pt>
                <c:pt idx="94">
                  <c:v>-32.306778</c:v>
                </c:pt>
                <c:pt idx="95">
                  <c:v>-31.658250</c:v>
                </c:pt>
                <c:pt idx="96">
                  <c:v>-31.658250</c:v>
                </c:pt>
                <c:pt idx="97">
                  <c:v>-30.935778</c:v>
                </c:pt>
                <c:pt idx="98">
                  <c:v>-30.023417</c:v>
                </c:pt>
                <c:pt idx="99">
                  <c:v>-29.477806</c:v>
                </c:pt>
                <c:pt idx="100">
                  <c:v>-29.477806</c:v>
                </c:pt>
                <c:pt idx="101">
                  <c:v>-29.098056</c:v>
                </c:pt>
                <c:pt idx="102">
                  <c:v>-27.897472</c:v>
                </c:pt>
                <c:pt idx="103">
                  <c:v>-27.897472</c:v>
                </c:pt>
                <c:pt idx="104">
                  <c:v>-28.515611</c:v>
                </c:pt>
                <c:pt idx="105">
                  <c:v>-27.845028</c:v>
                </c:pt>
                <c:pt idx="106">
                  <c:v>-27.132667</c:v>
                </c:pt>
                <c:pt idx="107">
                  <c:v>-26.789722</c:v>
                </c:pt>
                <c:pt idx="108">
                  <c:v>-26.789722</c:v>
                </c:pt>
                <c:pt idx="109">
                  <c:v>-26.332361</c:v>
                </c:pt>
                <c:pt idx="110">
                  <c:v>-26.332361</c:v>
                </c:pt>
                <c:pt idx="111">
                  <c:v>-26.332361</c:v>
                </c:pt>
                <c:pt idx="112">
                  <c:v>-26.332361</c:v>
                </c:pt>
                <c:pt idx="113">
                  <c:v>-25.259917</c:v>
                </c:pt>
                <c:pt idx="114">
                  <c:v>-22.080278</c:v>
                </c:pt>
                <c:pt idx="115">
                  <c:v>-19.294389</c:v>
                </c:pt>
                <c:pt idx="116">
                  <c:v>-18.595444</c:v>
                </c:pt>
                <c:pt idx="117">
                  <c:v>-17.721306</c:v>
                </c:pt>
                <c:pt idx="118">
                  <c:v>-17.721306</c:v>
                </c:pt>
                <c:pt idx="119">
                  <c:v>-18.948167</c:v>
                </c:pt>
                <c:pt idx="120">
                  <c:v>-17.239583</c:v>
                </c:pt>
                <c:pt idx="121">
                  <c:v>-16.006444</c:v>
                </c:pt>
                <c:pt idx="122">
                  <c:v>-16.006444</c:v>
                </c:pt>
                <c:pt idx="123">
                  <c:v>-15.838583</c:v>
                </c:pt>
                <c:pt idx="124">
                  <c:v>-15.758750</c:v>
                </c:pt>
                <c:pt idx="125">
                  <c:v>-15.170861</c:v>
                </c:pt>
                <c:pt idx="126">
                  <c:v>-13.737250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75"/>
        <c:minorUnit val="37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83465"/>
          <c:y val="0"/>
          <c:w val="0.879228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Sea Temperature Over CO2</a:t>
            </a:r>
          </a:p>
        </c:rich>
      </c:tx>
      <c:layout>
        <c:manualLayout>
          <c:xMode val="edge"/>
          <c:yMode val="edge"/>
          <c:x val="0.316848"/>
          <c:y val="0"/>
          <c:w val="0.366304"/>
          <c:h val="0.088053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7134"/>
          <c:y val="0.0880533"/>
          <c:w val="0.911155"/>
          <c:h val="0.843789"/>
        </c:manualLayout>
      </c:layout>
      <c:scatterChart>
        <c:scatterStyle val="lineMarker"/>
        <c:varyColors val="0"/>
        <c:ser>
          <c:idx val="0"/>
          <c:order val="0"/>
          <c:tx>
            <c:v>Untitled 2</c:v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'All - Raw Data Analysis'!$J$33,'All - Raw Data Analysis'!$J$34,'All - Raw Data Analysis'!$J$35,'All - Raw Data Analysis'!$J$36,'All - Raw Data Analysis'!$J$37,'All - Raw Data Analysis'!$J$38,'All - Raw Data Analysis'!$J$39:$J$164</c:f>
              <c:numCache>
                <c:ptCount val="132"/>
                <c:pt idx="0">
                  <c:v>290.800000</c:v>
                </c:pt>
                <c:pt idx="1">
                  <c:v>291.400000</c:v>
                </c:pt>
                <c:pt idx="2">
                  <c:v>292.000000</c:v>
                </c:pt>
                <c:pt idx="3">
                  <c:v>292.500000</c:v>
                </c:pt>
                <c:pt idx="4">
                  <c:v>292.900000</c:v>
                </c:pt>
                <c:pt idx="5">
                  <c:v>293.300000</c:v>
                </c:pt>
                <c:pt idx="6">
                  <c:v>293.800000</c:v>
                </c:pt>
                <c:pt idx="7">
                  <c:v>294.000000</c:v>
                </c:pt>
                <c:pt idx="8">
                  <c:v>294.100000</c:v>
                </c:pt>
                <c:pt idx="9">
                  <c:v>294.200000</c:v>
                </c:pt>
                <c:pt idx="10">
                  <c:v>294.400000</c:v>
                </c:pt>
                <c:pt idx="11">
                  <c:v>294.600000</c:v>
                </c:pt>
                <c:pt idx="12">
                  <c:v>294.800000</c:v>
                </c:pt>
                <c:pt idx="13">
                  <c:v>294.700000</c:v>
                </c:pt>
                <c:pt idx="14">
                  <c:v>294.800000</c:v>
                </c:pt>
                <c:pt idx="15">
                  <c:v>294.800000</c:v>
                </c:pt>
                <c:pt idx="16">
                  <c:v>294.900000</c:v>
                </c:pt>
                <c:pt idx="17">
                  <c:v>294.900000</c:v>
                </c:pt>
                <c:pt idx="18">
                  <c:v>294.900000</c:v>
                </c:pt>
                <c:pt idx="19">
                  <c:v>295.300000</c:v>
                </c:pt>
                <c:pt idx="20">
                  <c:v>295.700000</c:v>
                </c:pt>
                <c:pt idx="21">
                  <c:v>296.200000</c:v>
                </c:pt>
                <c:pt idx="22">
                  <c:v>296.600000</c:v>
                </c:pt>
                <c:pt idx="23">
                  <c:v>297.000000</c:v>
                </c:pt>
                <c:pt idx="24">
                  <c:v>297.500000</c:v>
                </c:pt>
                <c:pt idx="25">
                  <c:v>298.000000</c:v>
                </c:pt>
                <c:pt idx="26">
                  <c:v>298.400000</c:v>
                </c:pt>
                <c:pt idx="27">
                  <c:v>298.800000</c:v>
                </c:pt>
                <c:pt idx="28">
                  <c:v>299.300000</c:v>
                </c:pt>
                <c:pt idx="29">
                  <c:v>299.700000</c:v>
                </c:pt>
                <c:pt idx="30">
                  <c:v>300.100000</c:v>
                </c:pt>
                <c:pt idx="31">
                  <c:v>300.600000</c:v>
                </c:pt>
                <c:pt idx="32">
                  <c:v>301.000000</c:v>
                </c:pt>
                <c:pt idx="33">
                  <c:v>301.300000</c:v>
                </c:pt>
                <c:pt idx="34">
                  <c:v>301.400000</c:v>
                </c:pt>
                <c:pt idx="35">
                  <c:v>301.600000</c:v>
                </c:pt>
                <c:pt idx="36">
                  <c:v>302.000000</c:v>
                </c:pt>
                <c:pt idx="37">
                  <c:v>302.400000</c:v>
                </c:pt>
                <c:pt idx="38">
                  <c:v>302.800000</c:v>
                </c:pt>
                <c:pt idx="39">
                  <c:v>303.000000</c:v>
                </c:pt>
                <c:pt idx="40">
                  <c:v>303.400000</c:v>
                </c:pt>
                <c:pt idx="41">
                  <c:v>303.700000</c:v>
                </c:pt>
                <c:pt idx="42">
                  <c:v>304.100000</c:v>
                </c:pt>
                <c:pt idx="43">
                  <c:v>304.500000</c:v>
                </c:pt>
                <c:pt idx="44">
                  <c:v>304.900000</c:v>
                </c:pt>
                <c:pt idx="45">
                  <c:v>305.300000</c:v>
                </c:pt>
                <c:pt idx="46">
                  <c:v>305.800000</c:v>
                </c:pt>
                <c:pt idx="47">
                  <c:v>306.200000</c:v>
                </c:pt>
                <c:pt idx="48">
                  <c:v>306.600000</c:v>
                </c:pt>
                <c:pt idx="49">
                  <c:v>307.200000</c:v>
                </c:pt>
                <c:pt idx="50">
                  <c:v>307.500000</c:v>
                </c:pt>
                <c:pt idx="51">
                  <c:v>308.000000</c:v>
                </c:pt>
                <c:pt idx="52">
                  <c:v>308.300000</c:v>
                </c:pt>
                <c:pt idx="53">
                  <c:v>308.900000</c:v>
                </c:pt>
                <c:pt idx="54">
                  <c:v>309.300000</c:v>
                </c:pt>
                <c:pt idx="55">
                  <c:v>309.700000</c:v>
                </c:pt>
                <c:pt idx="56">
                  <c:v>310.100000</c:v>
                </c:pt>
                <c:pt idx="57">
                  <c:v>310.600000</c:v>
                </c:pt>
                <c:pt idx="58">
                  <c:v>311.000000</c:v>
                </c:pt>
                <c:pt idx="59">
                  <c:v>311.200000</c:v>
                </c:pt>
                <c:pt idx="60">
                  <c:v>311.300000</c:v>
                </c:pt>
                <c:pt idx="61">
                  <c:v>311.000000</c:v>
                </c:pt>
                <c:pt idx="62">
                  <c:v>310.700000</c:v>
                </c:pt>
                <c:pt idx="63">
                  <c:v>310.500000</c:v>
                </c:pt>
                <c:pt idx="64">
                  <c:v>310.200000</c:v>
                </c:pt>
                <c:pt idx="65">
                  <c:v>310.300000</c:v>
                </c:pt>
                <c:pt idx="66">
                  <c:v>310.300000</c:v>
                </c:pt>
                <c:pt idx="67">
                  <c:v>310.400000</c:v>
                </c:pt>
                <c:pt idx="68">
                  <c:v>310.500000</c:v>
                </c:pt>
                <c:pt idx="69">
                  <c:v>310.900000</c:v>
                </c:pt>
                <c:pt idx="70">
                  <c:v>311.300000</c:v>
                </c:pt>
                <c:pt idx="71">
                  <c:v>311.800000</c:v>
                </c:pt>
                <c:pt idx="72">
                  <c:v>312.200000</c:v>
                </c:pt>
                <c:pt idx="73">
                  <c:v>312.600000</c:v>
                </c:pt>
                <c:pt idx="74">
                  <c:v>313.200000</c:v>
                </c:pt>
                <c:pt idx="75">
                  <c:v>313.700000</c:v>
                </c:pt>
                <c:pt idx="76">
                  <c:v>314.300000</c:v>
                </c:pt>
                <c:pt idx="77">
                  <c:v>314.800000</c:v>
                </c:pt>
                <c:pt idx="78">
                  <c:v>315.340000</c:v>
                </c:pt>
                <c:pt idx="79">
                  <c:v>316.180000</c:v>
                </c:pt>
                <c:pt idx="80">
                  <c:v>317.070000</c:v>
                </c:pt>
                <c:pt idx="81">
                  <c:v>317.730000</c:v>
                </c:pt>
                <c:pt idx="82">
                  <c:v>318.430000</c:v>
                </c:pt>
                <c:pt idx="83">
                  <c:v>319.080000</c:v>
                </c:pt>
                <c:pt idx="84">
                  <c:v>319.650000</c:v>
                </c:pt>
                <c:pt idx="85">
                  <c:v>320.230000</c:v>
                </c:pt>
                <c:pt idx="86">
                  <c:v>321.590000</c:v>
                </c:pt>
                <c:pt idx="87">
                  <c:v>322.310000</c:v>
                </c:pt>
                <c:pt idx="88">
                  <c:v>323.040000</c:v>
                </c:pt>
                <c:pt idx="89">
                  <c:v>324.230000</c:v>
                </c:pt>
                <c:pt idx="90">
                  <c:v>325.540000</c:v>
                </c:pt>
                <c:pt idx="91">
                  <c:v>326.420000</c:v>
                </c:pt>
                <c:pt idx="92">
                  <c:v>327.450000</c:v>
                </c:pt>
                <c:pt idx="93">
                  <c:v>329.430000</c:v>
                </c:pt>
                <c:pt idx="94">
                  <c:v>330.210000</c:v>
                </c:pt>
                <c:pt idx="95">
                  <c:v>331.360000</c:v>
                </c:pt>
                <c:pt idx="96">
                  <c:v>331.920000</c:v>
                </c:pt>
                <c:pt idx="97">
                  <c:v>333.730000</c:v>
                </c:pt>
                <c:pt idx="98">
                  <c:v>335.420000</c:v>
                </c:pt>
                <c:pt idx="99">
                  <c:v>337.100000</c:v>
                </c:pt>
                <c:pt idx="100">
                  <c:v>338.990000</c:v>
                </c:pt>
                <c:pt idx="101">
                  <c:v>340.360000</c:v>
                </c:pt>
                <c:pt idx="102">
                  <c:v>341.570000</c:v>
                </c:pt>
                <c:pt idx="103">
                  <c:v>342.530000</c:v>
                </c:pt>
                <c:pt idx="104">
                  <c:v>344.240000</c:v>
                </c:pt>
                <c:pt idx="105">
                  <c:v>345.720000</c:v>
                </c:pt>
                <c:pt idx="106">
                  <c:v>347.150000</c:v>
                </c:pt>
                <c:pt idx="107">
                  <c:v>348.930000</c:v>
                </c:pt>
                <c:pt idx="108">
                  <c:v>351.470000</c:v>
                </c:pt>
                <c:pt idx="109">
                  <c:v>353.150000</c:v>
                </c:pt>
                <c:pt idx="110">
                  <c:v>354.290000</c:v>
                </c:pt>
                <c:pt idx="111">
                  <c:v>355.680000</c:v>
                </c:pt>
                <c:pt idx="112">
                  <c:v>356.420000</c:v>
                </c:pt>
                <c:pt idx="113">
                  <c:v>357.130000</c:v>
                </c:pt>
                <c:pt idx="114">
                  <c:v>358.610000</c:v>
                </c:pt>
                <c:pt idx="115">
                  <c:v>360.670000</c:v>
                </c:pt>
                <c:pt idx="116">
                  <c:v>362.580000</c:v>
                </c:pt>
                <c:pt idx="117">
                  <c:v>363.480000</c:v>
                </c:pt>
                <c:pt idx="118">
                  <c:v>366.270000</c:v>
                </c:pt>
                <c:pt idx="119">
                  <c:v>368.380000</c:v>
                </c:pt>
                <c:pt idx="120">
                  <c:v>369.640000</c:v>
                </c:pt>
                <c:pt idx="121">
                  <c:v>371.150000</c:v>
                </c:pt>
                <c:pt idx="122">
                  <c:v>373.150000</c:v>
                </c:pt>
                <c:pt idx="123">
                  <c:v>375.640000</c:v>
                </c:pt>
                <c:pt idx="124">
                  <c:v>377.440000</c:v>
                </c:pt>
                <c:pt idx="125">
                  <c:v>379.460000</c:v>
                </c:pt>
                <c:pt idx="126">
                  <c:v>381.590000</c:v>
                </c:pt>
                <c:pt idx="127">
                  <c:v>383.370000</c:v>
                </c:pt>
                <c:pt idx="128">
                  <c:v>385.460000</c:v>
                </c:pt>
                <c:pt idx="129">
                  <c:v>386.950000</c:v>
                </c:pt>
                <c:pt idx="130">
                  <c:v>389.210000</c:v>
                </c:pt>
                <c:pt idx="131">
                  <c:v>391.150000</c:v>
                </c:pt>
              </c:numCache>
            </c:numRef>
          </c:xVal>
          <c:yVal>
            <c:numRef>
              <c:f>'All - Raw Data Analysis'!$H$33,'All - Raw Data Analysis'!$H$34,'All - Raw Data Analysis'!$H$35,'All - Raw Data Analysis'!$H$36:$H$164</c:f>
              <c:numCache>
                <c:ptCount val="132"/>
                <c:pt idx="0">
                  <c:v>-17.379137</c:v>
                </c:pt>
                <c:pt idx="1">
                  <c:v>-9.956002</c:v>
                </c:pt>
                <c:pt idx="2">
                  <c:v>-11.023625</c:v>
                </c:pt>
                <c:pt idx="3">
                  <c:v>-15.995339</c:v>
                </c:pt>
                <c:pt idx="4">
                  <c:v>-25.286918</c:v>
                </c:pt>
                <c:pt idx="5">
                  <c:v>-30.175389</c:v>
                </c:pt>
                <c:pt idx="6">
                  <c:v>-28.942664</c:v>
                </c:pt>
                <c:pt idx="7">
                  <c:v>-36.620662</c:v>
                </c:pt>
                <c:pt idx="8">
                  <c:v>-20.755693</c:v>
                </c:pt>
                <c:pt idx="9">
                  <c:v>-17.471151</c:v>
                </c:pt>
                <c:pt idx="10">
                  <c:v>-44.323362</c:v>
                </c:pt>
                <c:pt idx="11">
                  <c:v>-29.680096</c:v>
                </c:pt>
                <c:pt idx="12">
                  <c:v>-39.860209</c:v>
                </c:pt>
                <c:pt idx="13">
                  <c:v>-39.635586</c:v>
                </c:pt>
                <c:pt idx="14">
                  <c:v>-41.929211</c:v>
                </c:pt>
                <c:pt idx="15">
                  <c:v>-30.518839</c:v>
                </c:pt>
                <c:pt idx="16">
                  <c:v>-14.564002</c:v>
                </c:pt>
                <c:pt idx="17">
                  <c:v>-16.476085</c:v>
                </c:pt>
                <c:pt idx="18">
                  <c:v>-35.965243</c:v>
                </c:pt>
                <c:pt idx="19">
                  <c:v>-22.423768</c:v>
                </c:pt>
                <c:pt idx="20">
                  <c:v>-16.312775</c:v>
                </c:pt>
                <c:pt idx="21">
                  <c:v>-29.190600</c:v>
                </c:pt>
                <c:pt idx="22">
                  <c:v>-36.510840</c:v>
                </c:pt>
                <c:pt idx="23">
                  <c:v>-48.414543</c:v>
                </c:pt>
                <c:pt idx="24">
                  <c:v>-57.897135</c:v>
                </c:pt>
                <c:pt idx="25">
                  <c:v>-38.495429</c:v>
                </c:pt>
                <c:pt idx="26">
                  <c:v>-35.440002</c:v>
                </c:pt>
                <c:pt idx="27">
                  <c:v>-41.693608</c:v>
                </c:pt>
                <c:pt idx="28">
                  <c:v>-56.740997</c:v>
                </c:pt>
                <c:pt idx="29">
                  <c:v>-59.576635</c:v>
                </c:pt>
                <c:pt idx="30">
                  <c:v>-55.284551</c:v>
                </c:pt>
                <c:pt idx="31">
                  <c:v>-59.164743</c:v>
                </c:pt>
                <c:pt idx="32">
                  <c:v>-39.856217</c:v>
                </c:pt>
                <c:pt idx="33">
                  <c:v>-45.870534</c:v>
                </c:pt>
                <c:pt idx="34">
                  <c:v>-29.336132</c:v>
                </c:pt>
                <c:pt idx="35">
                  <c:v>-18.303160</c:v>
                </c:pt>
                <c:pt idx="36">
                  <c:v>-39.743671</c:v>
                </c:pt>
                <c:pt idx="37">
                  <c:v>-35.151234</c:v>
                </c:pt>
                <c:pt idx="38">
                  <c:v>-24.027996</c:v>
                </c:pt>
                <c:pt idx="39">
                  <c:v>-0.397615</c:v>
                </c:pt>
                <c:pt idx="40">
                  <c:v>-28.990817</c:v>
                </c:pt>
                <c:pt idx="41">
                  <c:v>-28.567481</c:v>
                </c:pt>
                <c:pt idx="42">
                  <c:v>-33.754394</c:v>
                </c:pt>
                <c:pt idx="43">
                  <c:v>-31.664191</c:v>
                </c:pt>
                <c:pt idx="44">
                  <c:v>-34.588466</c:v>
                </c:pt>
                <c:pt idx="45">
                  <c:v>-23.910936</c:v>
                </c:pt>
                <c:pt idx="46">
                  <c:v>-14.116107</c:v>
                </c:pt>
                <c:pt idx="47">
                  <c:v>-20.581510</c:v>
                </c:pt>
                <c:pt idx="48">
                  <c:v>-26.123434</c:v>
                </c:pt>
                <c:pt idx="49">
                  <c:v>-31.440924</c:v>
                </c:pt>
                <c:pt idx="50">
                  <c:v>-13.780062</c:v>
                </c:pt>
                <c:pt idx="51">
                  <c:v>-11.348090</c:v>
                </c:pt>
                <c:pt idx="52">
                  <c:v>-19.339449</c:v>
                </c:pt>
                <c:pt idx="53">
                  <c:v>-25.377675</c:v>
                </c:pt>
                <c:pt idx="54">
                  <c:v>-16.466440</c:v>
                </c:pt>
                <c:pt idx="55">
                  <c:v>-16.760669</c:v>
                </c:pt>
                <c:pt idx="56">
                  <c:v>-14.241131</c:v>
                </c:pt>
                <c:pt idx="57">
                  <c:v>-2.667993</c:v>
                </c:pt>
                <c:pt idx="58">
                  <c:v>-14.473633</c:v>
                </c:pt>
                <c:pt idx="59">
                  <c:v>-7.684659</c:v>
                </c:pt>
                <c:pt idx="60">
                  <c:v>16.394388</c:v>
                </c:pt>
                <c:pt idx="61">
                  <c:v>33.726490</c:v>
                </c:pt>
                <c:pt idx="62">
                  <c:v>29.006067</c:v>
                </c:pt>
                <c:pt idx="63">
                  <c:v>29.195503</c:v>
                </c:pt>
                <c:pt idx="64">
                  <c:v>44.577355</c:v>
                </c:pt>
                <c:pt idx="65">
                  <c:v>40.091928</c:v>
                </c:pt>
                <c:pt idx="66">
                  <c:v>2.613292</c:v>
                </c:pt>
                <c:pt idx="67">
                  <c:v>-10.878868</c:v>
                </c:pt>
                <c:pt idx="68">
                  <c:v>-10.893585</c:v>
                </c:pt>
                <c:pt idx="69">
                  <c:v>-7.596198</c:v>
                </c:pt>
                <c:pt idx="70">
                  <c:v>-10.082101</c:v>
                </c:pt>
                <c:pt idx="71">
                  <c:v>3.139567</c:v>
                </c:pt>
                <c:pt idx="72">
                  <c:v>8.226415</c:v>
                </c:pt>
                <c:pt idx="73">
                  <c:v>5.675467</c:v>
                </c:pt>
                <c:pt idx="74">
                  <c:v>-13.700416</c:v>
                </c:pt>
                <c:pt idx="75">
                  <c:v>-19.106397</c:v>
                </c:pt>
                <c:pt idx="76">
                  <c:v>-16.808430</c:v>
                </c:pt>
                <c:pt idx="77">
                  <c:v>6.869765</c:v>
                </c:pt>
                <c:pt idx="78">
                  <c:v>8.341587</c:v>
                </c:pt>
                <c:pt idx="79">
                  <c:v>3.031087</c:v>
                </c:pt>
                <c:pt idx="80">
                  <c:v>0.513984</c:v>
                </c:pt>
                <c:pt idx="81">
                  <c:v>2.407411</c:v>
                </c:pt>
                <c:pt idx="82">
                  <c:v>1.574879</c:v>
                </c:pt>
                <c:pt idx="83">
                  <c:v>1.563987</c:v>
                </c:pt>
                <c:pt idx="84">
                  <c:v>-20.487895</c:v>
                </c:pt>
                <c:pt idx="85">
                  <c:v>-14.326158</c:v>
                </c:pt>
                <c:pt idx="86">
                  <c:v>-8.656769</c:v>
                </c:pt>
                <c:pt idx="87">
                  <c:v>-10.951338</c:v>
                </c:pt>
                <c:pt idx="88">
                  <c:v>-8.894124</c:v>
                </c:pt>
                <c:pt idx="89">
                  <c:v>9.620068</c:v>
                </c:pt>
                <c:pt idx="90">
                  <c:v>-4.806650</c:v>
                </c:pt>
                <c:pt idx="91">
                  <c:v>-21.702070</c:v>
                </c:pt>
                <c:pt idx="92">
                  <c:v>0.944686</c:v>
                </c:pt>
                <c:pt idx="93">
                  <c:v>1.966771</c:v>
                </c:pt>
                <c:pt idx="94">
                  <c:v>-14.384476</c:v>
                </c:pt>
                <c:pt idx="95">
                  <c:v>-17.270853</c:v>
                </c:pt>
                <c:pt idx="96">
                  <c:v>-13.510387</c:v>
                </c:pt>
                <c:pt idx="97">
                  <c:v>9.586257</c:v>
                </c:pt>
                <c:pt idx="98">
                  <c:v>1.641225</c:v>
                </c:pt>
                <c:pt idx="99">
                  <c:v>16.950738</c:v>
                </c:pt>
                <c:pt idx="100">
                  <c:v>18.014377</c:v>
                </c:pt>
                <c:pt idx="101">
                  <c:v>14.961329</c:v>
                </c:pt>
                <c:pt idx="102">
                  <c:v>13.945509</c:v>
                </c:pt>
                <c:pt idx="103">
                  <c:v>22.566521</c:v>
                </c:pt>
                <c:pt idx="104">
                  <c:v>11.165039</c:v>
                </c:pt>
                <c:pt idx="105">
                  <c:v>7.866662</c:v>
                </c:pt>
                <c:pt idx="106">
                  <c:v>14.034022</c:v>
                </c:pt>
                <c:pt idx="107">
                  <c:v>30.766104</c:v>
                </c:pt>
                <c:pt idx="108">
                  <c:v>25.323586</c:v>
                </c:pt>
                <c:pt idx="109">
                  <c:v>19.633546</c:v>
                </c:pt>
                <c:pt idx="110">
                  <c:v>31.836323</c:v>
                </c:pt>
                <c:pt idx="111">
                  <c:v>30.070086</c:v>
                </c:pt>
                <c:pt idx="112">
                  <c:v>18.199551</c:v>
                </c:pt>
                <c:pt idx="113">
                  <c:v>18.814332</c:v>
                </c:pt>
                <c:pt idx="114">
                  <c:v>23.394847</c:v>
                </c:pt>
                <c:pt idx="115">
                  <c:v>28.569304</c:v>
                </c:pt>
                <c:pt idx="116">
                  <c:v>25.046200</c:v>
                </c:pt>
                <c:pt idx="117">
                  <c:v>42.212207</c:v>
                </c:pt>
                <c:pt idx="118">
                  <c:v>49.391092</c:v>
                </c:pt>
                <c:pt idx="119">
                  <c:v>26.324734</c:v>
                </c:pt>
                <c:pt idx="120">
                  <c:v>30.670966</c:v>
                </c:pt>
                <c:pt idx="121">
                  <c:v>42.283977</c:v>
                </c:pt>
                <c:pt idx="122">
                  <c:v>46.816203</c:v>
                </c:pt>
                <c:pt idx="123">
                  <c:v>51.003527</c:v>
                </c:pt>
                <c:pt idx="124">
                  <c:v>49.461609</c:v>
                </c:pt>
                <c:pt idx="125">
                  <c:v>52.385348</c:v>
                </c:pt>
                <c:pt idx="126">
                  <c:v>51.542856</c:v>
                </c:pt>
                <c:pt idx="127">
                  <c:v>43.664569</c:v>
                </c:pt>
                <c:pt idx="128">
                  <c:v>42.454420</c:v>
                </c:pt>
                <c:pt idx="129">
                  <c:v>57.394227</c:v>
                </c:pt>
                <c:pt idx="130">
                  <c:v>58.984170</c:v>
                </c:pt>
                <c:pt idx="131">
                  <c:v>47.063771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00"/>
        <c:minorUnit val="50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"/>
        <c:minorUnit val="15"/>
      </c:valAx>
      <c:spPr>
        <a:noFill/>
        <a:ln w="12700" cap="flat">
          <a:solidFill>
            <a:srgbClr val="000000"/>
          </a:solidFill>
          <a:prstDash val="solid"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56576"/>
          <c:y val="0.12368"/>
          <c:w val="0.914772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'AveragesMedians - Testing Trend'!$D$2</c:f>
              <c:strCache>
                <c:ptCount val="1"/>
                <c:pt idx="0">
                  <c:v>Named Storms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'AveragesMedians - Testing Trend'!$A$32:$A$168</c:f>
              <c:numCache>
                <c:ptCount val="137"/>
                <c:pt idx="0">
                  <c:v>1880.000000</c:v>
                </c:pt>
                <c:pt idx="1">
                  <c:v>1881.000000</c:v>
                </c:pt>
                <c:pt idx="2">
                  <c:v>1882.000000</c:v>
                </c:pt>
                <c:pt idx="3">
                  <c:v>1883.000000</c:v>
                </c:pt>
                <c:pt idx="4">
                  <c:v>1884.000000</c:v>
                </c:pt>
                <c:pt idx="5">
                  <c:v>1885.000000</c:v>
                </c:pt>
                <c:pt idx="6">
                  <c:v>1886.000000</c:v>
                </c:pt>
                <c:pt idx="7">
                  <c:v>1887.000000</c:v>
                </c:pt>
                <c:pt idx="8">
                  <c:v>1888.000000</c:v>
                </c:pt>
                <c:pt idx="9">
                  <c:v>1889.000000</c:v>
                </c:pt>
                <c:pt idx="10">
                  <c:v>1890.000000</c:v>
                </c:pt>
                <c:pt idx="11">
                  <c:v>1891.000000</c:v>
                </c:pt>
                <c:pt idx="12">
                  <c:v>1892.000000</c:v>
                </c:pt>
                <c:pt idx="13">
                  <c:v>1893.000000</c:v>
                </c:pt>
                <c:pt idx="14">
                  <c:v>1894.000000</c:v>
                </c:pt>
                <c:pt idx="15">
                  <c:v>1895.000000</c:v>
                </c:pt>
                <c:pt idx="16">
                  <c:v>1896.000000</c:v>
                </c:pt>
                <c:pt idx="17">
                  <c:v>1897.000000</c:v>
                </c:pt>
                <c:pt idx="18">
                  <c:v>1898.000000</c:v>
                </c:pt>
                <c:pt idx="19">
                  <c:v>1899.000000</c:v>
                </c:pt>
                <c:pt idx="20">
                  <c:v>1900.000000</c:v>
                </c:pt>
                <c:pt idx="21">
                  <c:v>1901.000000</c:v>
                </c:pt>
                <c:pt idx="22">
                  <c:v>1902.000000</c:v>
                </c:pt>
                <c:pt idx="23">
                  <c:v>1903.000000</c:v>
                </c:pt>
                <c:pt idx="24">
                  <c:v>1904.000000</c:v>
                </c:pt>
                <c:pt idx="25">
                  <c:v>1905.000000</c:v>
                </c:pt>
                <c:pt idx="26">
                  <c:v>1906.000000</c:v>
                </c:pt>
                <c:pt idx="27">
                  <c:v>1907.000000</c:v>
                </c:pt>
                <c:pt idx="28">
                  <c:v>1908.000000</c:v>
                </c:pt>
                <c:pt idx="29">
                  <c:v>1909.000000</c:v>
                </c:pt>
                <c:pt idx="30">
                  <c:v>1910.000000</c:v>
                </c:pt>
                <c:pt idx="31">
                  <c:v>1911.000000</c:v>
                </c:pt>
                <c:pt idx="32">
                  <c:v>1912.000000</c:v>
                </c:pt>
                <c:pt idx="33">
                  <c:v>1913.000000</c:v>
                </c:pt>
                <c:pt idx="34">
                  <c:v>1914.000000</c:v>
                </c:pt>
                <c:pt idx="35">
                  <c:v>1915.000000</c:v>
                </c:pt>
                <c:pt idx="36">
                  <c:v>1916.000000</c:v>
                </c:pt>
                <c:pt idx="37">
                  <c:v>1917.000000</c:v>
                </c:pt>
                <c:pt idx="38">
                  <c:v>1918.000000</c:v>
                </c:pt>
                <c:pt idx="39">
                  <c:v>1919.000000</c:v>
                </c:pt>
                <c:pt idx="40">
                  <c:v>1920.000000</c:v>
                </c:pt>
                <c:pt idx="41">
                  <c:v>1921.000000</c:v>
                </c:pt>
                <c:pt idx="42">
                  <c:v>1922.000000</c:v>
                </c:pt>
                <c:pt idx="43">
                  <c:v>1923.000000</c:v>
                </c:pt>
                <c:pt idx="44">
                  <c:v>1924.000000</c:v>
                </c:pt>
                <c:pt idx="45">
                  <c:v>1925.000000</c:v>
                </c:pt>
                <c:pt idx="46">
                  <c:v>1926.000000</c:v>
                </c:pt>
                <c:pt idx="47">
                  <c:v>1927.000000</c:v>
                </c:pt>
                <c:pt idx="48">
                  <c:v>1928.000000</c:v>
                </c:pt>
                <c:pt idx="49">
                  <c:v>1929.000000</c:v>
                </c:pt>
                <c:pt idx="50">
                  <c:v>1930.000000</c:v>
                </c:pt>
                <c:pt idx="51">
                  <c:v>1931.000000</c:v>
                </c:pt>
                <c:pt idx="52">
                  <c:v>1932.000000</c:v>
                </c:pt>
                <c:pt idx="53">
                  <c:v>1933.000000</c:v>
                </c:pt>
                <c:pt idx="54">
                  <c:v>1934.000000</c:v>
                </c:pt>
                <c:pt idx="55">
                  <c:v>1935.000000</c:v>
                </c:pt>
                <c:pt idx="56">
                  <c:v>1936.000000</c:v>
                </c:pt>
                <c:pt idx="57">
                  <c:v>1937.000000</c:v>
                </c:pt>
                <c:pt idx="58">
                  <c:v>1938.000000</c:v>
                </c:pt>
                <c:pt idx="59">
                  <c:v>1939.000000</c:v>
                </c:pt>
                <c:pt idx="60">
                  <c:v>1940.000000</c:v>
                </c:pt>
                <c:pt idx="61">
                  <c:v>1941.000000</c:v>
                </c:pt>
                <c:pt idx="62">
                  <c:v>1942.000000</c:v>
                </c:pt>
                <c:pt idx="63">
                  <c:v>1943.000000</c:v>
                </c:pt>
                <c:pt idx="64">
                  <c:v>1944.000000</c:v>
                </c:pt>
                <c:pt idx="65">
                  <c:v>1945.000000</c:v>
                </c:pt>
                <c:pt idx="66">
                  <c:v>1946.000000</c:v>
                </c:pt>
                <c:pt idx="67">
                  <c:v>1947.000000</c:v>
                </c:pt>
                <c:pt idx="68">
                  <c:v>1948.000000</c:v>
                </c:pt>
                <c:pt idx="69">
                  <c:v>1949.000000</c:v>
                </c:pt>
                <c:pt idx="70">
                  <c:v>1950.000000</c:v>
                </c:pt>
                <c:pt idx="71">
                  <c:v>1951.000000</c:v>
                </c:pt>
                <c:pt idx="72">
                  <c:v>1952.000000</c:v>
                </c:pt>
                <c:pt idx="73">
                  <c:v>1953.000000</c:v>
                </c:pt>
                <c:pt idx="74">
                  <c:v>1954.000000</c:v>
                </c:pt>
                <c:pt idx="75">
                  <c:v>1955.000000</c:v>
                </c:pt>
                <c:pt idx="76">
                  <c:v>1956.000000</c:v>
                </c:pt>
                <c:pt idx="77">
                  <c:v>1957.000000</c:v>
                </c:pt>
                <c:pt idx="78">
                  <c:v>1958.000000</c:v>
                </c:pt>
                <c:pt idx="79">
                  <c:v>1959.000000</c:v>
                </c:pt>
                <c:pt idx="80">
                  <c:v>1960.000000</c:v>
                </c:pt>
                <c:pt idx="81">
                  <c:v>1961.000000</c:v>
                </c:pt>
                <c:pt idx="82">
                  <c:v>1962.000000</c:v>
                </c:pt>
                <c:pt idx="83">
                  <c:v>1963.000000</c:v>
                </c:pt>
                <c:pt idx="84">
                  <c:v>1964.000000</c:v>
                </c:pt>
                <c:pt idx="85">
                  <c:v>1965.000000</c:v>
                </c:pt>
                <c:pt idx="86">
                  <c:v>1966.000000</c:v>
                </c:pt>
                <c:pt idx="87">
                  <c:v>1967.000000</c:v>
                </c:pt>
                <c:pt idx="88">
                  <c:v>1968.000000</c:v>
                </c:pt>
                <c:pt idx="89">
                  <c:v>1969.000000</c:v>
                </c:pt>
                <c:pt idx="90">
                  <c:v>1970.000000</c:v>
                </c:pt>
                <c:pt idx="91">
                  <c:v>1971.000000</c:v>
                </c:pt>
                <c:pt idx="92">
                  <c:v>1972.000000</c:v>
                </c:pt>
                <c:pt idx="93">
                  <c:v>1973.000000</c:v>
                </c:pt>
                <c:pt idx="94">
                  <c:v>1974.000000</c:v>
                </c:pt>
                <c:pt idx="95">
                  <c:v>1975.000000</c:v>
                </c:pt>
                <c:pt idx="96">
                  <c:v>1976.000000</c:v>
                </c:pt>
                <c:pt idx="97">
                  <c:v>1977.000000</c:v>
                </c:pt>
                <c:pt idx="98">
                  <c:v>1978.000000</c:v>
                </c:pt>
                <c:pt idx="99">
                  <c:v>1979.000000</c:v>
                </c:pt>
                <c:pt idx="100">
                  <c:v>1980.000000</c:v>
                </c:pt>
                <c:pt idx="101">
                  <c:v>1981.000000</c:v>
                </c:pt>
                <c:pt idx="102">
                  <c:v>1982.000000</c:v>
                </c:pt>
                <c:pt idx="103">
                  <c:v>1983.000000</c:v>
                </c:pt>
                <c:pt idx="104">
                  <c:v>1984.000000</c:v>
                </c:pt>
                <c:pt idx="105">
                  <c:v>1985.000000</c:v>
                </c:pt>
                <c:pt idx="106">
                  <c:v>1986.000000</c:v>
                </c:pt>
                <c:pt idx="107">
                  <c:v>1987.000000</c:v>
                </c:pt>
                <c:pt idx="108">
                  <c:v>1988.000000</c:v>
                </c:pt>
                <c:pt idx="109">
                  <c:v>1989.000000</c:v>
                </c:pt>
                <c:pt idx="110">
                  <c:v>1990.000000</c:v>
                </c:pt>
                <c:pt idx="111">
                  <c:v>1991.000000</c:v>
                </c:pt>
                <c:pt idx="112">
                  <c:v>1992.000000</c:v>
                </c:pt>
                <c:pt idx="113">
                  <c:v>1993.000000</c:v>
                </c:pt>
                <c:pt idx="114">
                  <c:v>1994.000000</c:v>
                </c:pt>
                <c:pt idx="115">
                  <c:v>1995.000000</c:v>
                </c:pt>
                <c:pt idx="116">
                  <c:v>1996.000000</c:v>
                </c:pt>
                <c:pt idx="117">
                  <c:v>1997.000000</c:v>
                </c:pt>
                <c:pt idx="118">
                  <c:v>1998.000000</c:v>
                </c:pt>
                <c:pt idx="119">
                  <c:v>1999.000000</c:v>
                </c:pt>
                <c:pt idx="120">
                  <c:v>2000.000000</c:v>
                </c:pt>
                <c:pt idx="121">
                  <c:v>2001.000000</c:v>
                </c:pt>
                <c:pt idx="122">
                  <c:v>2002.000000</c:v>
                </c:pt>
                <c:pt idx="123">
                  <c:v>2003.000000</c:v>
                </c:pt>
                <c:pt idx="124">
                  <c:v>2004.000000</c:v>
                </c:pt>
                <c:pt idx="125">
                  <c:v>2005.000000</c:v>
                </c:pt>
                <c:pt idx="126">
                  <c:v>2006.000000</c:v>
                </c:pt>
                <c:pt idx="127">
                  <c:v>2007.000000</c:v>
                </c:pt>
                <c:pt idx="128">
                  <c:v>2008.000000</c:v>
                </c:pt>
                <c:pt idx="129">
                  <c:v>2009.000000</c:v>
                </c:pt>
                <c:pt idx="130">
                  <c:v>2010.000000</c:v>
                </c:pt>
                <c:pt idx="131">
                  <c:v>2011.000000</c:v>
                </c:pt>
                <c:pt idx="132">
                  <c:v>2012.000000</c:v>
                </c:pt>
                <c:pt idx="133">
                  <c:v>2013.000000</c:v>
                </c:pt>
                <c:pt idx="134">
                  <c:v>2014.000000</c:v>
                </c:pt>
                <c:pt idx="135">
                  <c:v>2015.000000</c:v>
                </c:pt>
                <c:pt idx="136">
                  <c:v>2016.000000</c:v>
                </c:pt>
              </c:numCache>
            </c:numRef>
          </c:xVal>
          <c:yVal>
            <c:numRef>
              <c:f>'AveragesMedians - Testing Trend'!$D$32:$D$168</c:f>
              <c:numCache>
                <c:ptCount val="129"/>
                <c:pt idx="0">
                  <c:v>8.500000</c:v>
                </c:pt>
                <c:pt idx="1">
                  <c:v>7.500000</c:v>
                </c:pt>
                <c:pt idx="2">
                  <c:v>8.500000</c:v>
                </c:pt>
                <c:pt idx="3">
                  <c:v>9.000000</c:v>
                </c:pt>
                <c:pt idx="4">
                  <c:v>9.000000</c:v>
                </c:pt>
                <c:pt idx="5">
                  <c:v>9.000000</c:v>
                </c:pt>
                <c:pt idx="6">
                  <c:v>9.000000</c:v>
                </c:pt>
                <c:pt idx="7">
                  <c:v>9.000000</c:v>
                </c:pt>
                <c:pt idx="8">
                  <c:v>8.000000</c:v>
                </c:pt>
                <c:pt idx="9">
                  <c:v>8.000000</c:v>
                </c:pt>
                <c:pt idx="10">
                  <c:v>8.000000</c:v>
                </c:pt>
                <c:pt idx="11">
                  <c:v>8.000000</c:v>
                </c:pt>
                <c:pt idx="12">
                  <c:v>8.000000</c:v>
                </c:pt>
                <c:pt idx="13">
                  <c:v>7.000000</c:v>
                </c:pt>
                <c:pt idx="14">
                  <c:v>7.000000</c:v>
                </c:pt>
                <c:pt idx="15">
                  <c:v>7.000000</c:v>
                </c:pt>
                <c:pt idx="16">
                  <c:v>7.000000</c:v>
                </c:pt>
                <c:pt idx="17">
                  <c:v>8.500000</c:v>
                </c:pt>
                <c:pt idx="18">
                  <c:v>8.500000</c:v>
                </c:pt>
                <c:pt idx="19">
                  <c:v>8.500000</c:v>
                </c:pt>
                <c:pt idx="20">
                  <c:v>8.500000</c:v>
                </c:pt>
                <c:pt idx="21">
                  <c:v>8.000000</c:v>
                </c:pt>
                <c:pt idx="22">
                  <c:v>6.000000</c:v>
                </c:pt>
                <c:pt idx="23">
                  <c:v>6.500000</c:v>
                </c:pt>
                <c:pt idx="24">
                  <c:v>6.000000</c:v>
                </c:pt>
                <c:pt idx="25">
                  <c:v>6.000000</c:v>
                </c:pt>
                <c:pt idx="26">
                  <c:v>6.000000</c:v>
                </c:pt>
                <c:pt idx="27">
                  <c:v>6.000000</c:v>
                </c:pt>
                <c:pt idx="28">
                  <c:v>6.000000</c:v>
                </c:pt>
                <c:pt idx="29">
                  <c:v>6.000000</c:v>
                </c:pt>
                <c:pt idx="30">
                  <c:v>6.000000</c:v>
                </c:pt>
                <c:pt idx="31">
                  <c:v>6.000000</c:v>
                </c:pt>
                <c:pt idx="32">
                  <c:v>6.000000</c:v>
                </c:pt>
                <c:pt idx="33">
                  <c:v>5.500000</c:v>
                </c:pt>
                <c:pt idx="34">
                  <c:v>5.500000</c:v>
                </c:pt>
                <c:pt idx="35">
                  <c:v>6.000000</c:v>
                </c:pt>
                <c:pt idx="36">
                  <c:v>5.500000</c:v>
                </c:pt>
                <c:pt idx="37">
                  <c:v>5.500000</c:v>
                </c:pt>
                <c:pt idx="38">
                  <c:v>6.500000</c:v>
                </c:pt>
                <c:pt idx="39">
                  <c:v>6.500000</c:v>
                </c:pt>
                <c:pt idx="40">
                  <c:v>6.500000</c:v>
                </c:pt>
                <c:pt idx="41">
                  <c:v>6.500000</c:v>
                </c:pt>
                <c:pt idx="42">
                  <c:v>7.000000</c:v>
                </c:pt>
                <c:pt idx="43">
                  <c:v>8.500000</c:v>
                </c:pt>
                <c:pt idx="44">
                  <c:v>9.500000</c:v>
                </c:pt>
                <c:pt idx="45">
                  <c:v>9.500000</c:v>
                </c:pt>
                <c:pt idx="46">
                  <c:v>9.500000</c:v>
                </c:pt>
                <c:pt idx="47">
                  <c:v>10.500000</c:v>
                </c:pt>
                <c:pt idx="48">
                  <c:v>12.000000</c:v>
                </c:pt>
                <c:pt idx="49">
                  <c:v>12.000000</c:v>
                </c:pt>
                <c:pt idx="50">
                  <c:v>12.000000</c:v>
                </c:pt>
                <c:pt idx="51">
                  <c:v>12.000000</c:v>
                </c:pt>
                <c:pt idx="52">
                  <c:v>10.000000</c:v>
                </c:pt>
                <c:pt idx="53">
                  <c:v>10.000000</c:v>
                </c:pt>
                <c:pt idx="54">
                  <c:v>9.500000</c:v>
                </c:pt>
                <c:pt idx="55">
                  <c:v>9.500000</c:v>
                </c:pt>
                <c:pt idx="56">
                  <c:v>10.500000</c:v>
                </c:pt>
                <c:pt idx="57">
                  <c:v>9.500000</c:v>
                </c:pt>
                <c:pt idx="58">
                  <c:v>9.000000</c:v>
                </c:pt>
                <c:pt idx="59">
                  <c:v>9.000000</c:v>
                </c:pt>
                <c:pt idx="60">
                  <c:v>9.500000</c:v>
                </c:pt>
                <c:pt idx="61">
                  <c:v>10.500000</c:v>
                </c:pt>
                <c:pt idx="62">
                  <c:v>10.500000</c:v>
                </c:pt>
                <c:pt idx="63">
                  <c:v>10.000000</c:v>
                </c:pt>
                <c:pt idx="64">
                  <c:v>10.500000</c:v>
                </c:pt>
                <c:pt idx="65">
                  <c:v>10.500000</c:v>
                </c:pt>
                <c:pt idx="66">
                  <c:v>10.500000</c:v>
                </c:pt>
                <c:pt idx="67">
                  <c:v>10.500000</c:v>
                </c:pt>
                <c:pt idx="68">
                  <c:v>10.500000</c:v>
                </c:pt>
                <c:pt idx="69">
                  <c:v>10.500000</c:v>
                </c:pt>
                <c:pt idx="70">
                  <c:v>10.500000</c:v>
                </c:pt>
                <c:pt idx="71">
                  <c:v>10.000000</c:v>
                </c:pt>
                <c:pt idx="72">
                  <c:v>10.500000</c:v>
                </c:pt>
                <c:pt idx="73">
                  <c:v>10.500000</c:v>
                </c:pt>
                <c:pt idx="74">
                  <c:v>9.500000</c:v>
                </c:pt>
                <c:pt idx="75">
                  <c:v>9.500000</c:v>
                </c:pt>
                <c:pt idx="76">
                  <c:v>8.500000</c:v>
                </c:pt>
                <c:pt idx="77">
                  <c:v>9.500000</c:v>
                </c:pt>
                <c:pt idx="78">
                  <c:v>9.500000</c:v>
                </c:pt>
                <c:pt idx="79">
                  <c:v>8.500000</c:v>
                </c:pt>
                <c:pt idx="80">
                  <c:v>8.500000</c:v>
                </c:pt>
                <c:pt idx="81">
                  <c:v>9.500000</c:v>
                </c:pt>
                <c:pt idx="82">
                  <c:v>9.500000</c:v>
                </c:pt>
                <c:pt idx="83">
                  <c:v>9.500000</c:v>
                </c:pt>
                <c:pt idx="84">
                  <c:v>9.000000</c:v>
                </c:pt>
                <c:pt idx="85">
                  <c:v>9.000000</c:v>
                </c:pt>
                <c:pt idx="86">
                  <c:v>9.500000</c:v>
                </c:pt>
                <c:pt idx="87">
                  <c:v>9.500000</c:v>
                </c:pt>
                <c:pt idx="88">
                  <c:v>9.500000</c:v>
                </c:pt>
                <c:pt idx="89">
                  <c:v>10.000000</c:v>
                </c:pt>
                <c:pt idx="90">
                  <c:v>9.500000</c:v>
                </c:pt>
                <c:pt idx="91">
                  <c:v>9.500000</c:v>
                </c:pt>
                <c:pt idx="92">
                  <c:v>9.500000</c:v>
                </c:pt>
                <c:pt idx="93">
                  <c:v>9.500000</c:v>
                </c:pt>
                <c:pt idx="94">
                  <c:v>9.500000</c:v>
                </c:pt>
                <c:pt idx="95">
                  <c:v>9.500000</c:v>
                </c:pt>
                <c:pt idx="96">
                  <c:v>10.500000</c:v>
                </c:pt>
                <c:pt idx="97">
                  <c:v>10.000000</c:v>
                </c:pt>
                <c:pt idx="98">
                  <c:v>10.000000</c:v>
                </c:pt>
                <c:pt idx="99">
                  <c:v>10.000000</c:v>
                </c:pt>
                <c:pt idx="100">
                  <c:v>11.000000</c:v>
                </c:pt>
                <c:pt idx="101">
                  <c:v>11.000000</c:v>
                </c:pt>
                <c:pt idx="102">
                  <c:v>9.500000</c:v>
                </c:pt>
                <c:pt idx="103">
                  <c:v>9.500000</c:v>
                </c:pt>
                <c:pt idx="104">
                  <c:v>9.500000</c:v>
                </c:pt>
                <c:pt idx="105">
                  <c:v>8.000000</c:v>
                </c:pt>
                <c:pt idx="106">
                  <c:v>8.000000</c:v>
                </c:pt>
                <c:pt idx="107">
                  <c:v>9.500000</c:v>
                </c:pt>
                <c:pt idx="108">
                  <c:v>9.500000</c:v>
                </c:pt>
                <c:pt idx="109">
                  <c:v>9.500000</c:v>
                </c:pt>
                <c:pt idx="110">
                  <c:v>10.000000</c:v>
                </c:pt>
                <c:pt idx="111">
                  <c:v>10.000000</c:v>
                </c:pt>
                <c:pt idx="112">
                  <c:v>12.500000</c:v>
                </c:pt>
                <c:pt idx="113">
                  <c:v>12.500000</c:v>
                </c:pt>
                <c:pt idx="114">
                  <c:v>13.500000</c:v>
                </c:pt>
                <c:pt idx="115">
                  <c:v>14.500000</c:v>
                </c:pt>
                <c:pt idx="116">
                  <c:v>14.500000</c:v>
                </c:pt>
                <c:pt idx="117">
                  <c:v>14.500000</c:v>
                </c:pt>
                <c:pt idx="118">
                  <c:v>15.000000</c:v>
                </c:pt>
                <c:pt idx="119">
                  <c:v>15.000000</c:v>
                </c:pt>
                <c:pt idx="120">
                  <c:v>15.000000</c:v>
                </c:pt>
                <c:pt idx="121">
                  <c:v>15.000000</c:v>
                </c:pt>
                <c:pt idx="122">
                  <c:v>15.500000</c:v>
                </c:pt>
                <c:pt idx="123">
                  <c:v>16.000000</c:v>
                </c:pt>
                <c:pt idx="124">
                  <c:v>15.500000</c:v>
                </c:pt>
                <c:pt idx="125">
                  <c:v>15.500000</c:v>
                </c:pt>
                <c:pt idx="126">
                  <c:v>14.500000</c:v>
                </c:pt>
                <c:pt idx="127">
                  <c:v>15.000000</c:v>
                </c:pt>
                <c:pt idx="128">
                  <c:v>15.500000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75"/>
        <c:minorUnit val="37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"/>
        <c:minorUnit val="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93145"/>
          <c:y val="0"/>
          <c:w val="0.887662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56576"/>
          <c:y val="0.12368"/>
          <c:w val="0.914772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'AveragesMedians - Testing Trend'!$D$2</c:f>
              <c:strCache>
                <c:ptCount val="1"/>
                <c:pt idx="0">
                  <c:v>Named Storms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'AveragesMedians - Testing Trend'!$A$3:$A$143</c:f>
              <c:numCache>
                <c:ptCount val="141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</c:numCache>
            </c:numRef>
          </c:xVal>
          <c:yVal>
            <c:numRef>
              <c:f>'AveragesMedians - Testing Trend'!$D$3:$D$143</c:f>
              <c:numCache>
                <c:ptCount val="141"/>
                <c:pt idx="0">
                  <c:v>6.000000</c:v>
                </c:pt>
                <c:pt idx="1">
                  <c:v>6.000000</c:v>
                </c:pt>
                <c:pt idx="2">
                  <c:v>6.000000</c:v>
                </c:pt>
                <c:pt idx="3">
                  <c:v>6.000000</c:v>
                </c:pt>
                <c:pt idx="4">
                  <c:v>6.000000</c:v>
                </c:pt>
                <c:pt idx="5">
                  <c:v>6.500000</c:v>
                </c:pt>
                <c:pt idx="6">
                  <c:v>7.000000</c:v>
                </c:pt>
                <c:pt idx="7">
                  <c:v>7.000000</c:v>
                </c:pt>
                <c:pt idx="8">
                  <c:v>7.000000</c:v>
                </c:pt>
                <c:pt idx="9">
                  <c:v>7.000000</c:v>
                </c:pt>
                <c:pt idx="10">
                  <c:v>7.500000</c:v>
                </c:pt>
                <c:pt idx="11">
                  <c:v>7.500000</c:v>
                </c:pt>
                <c:pt idx="12">
                  <c:v>7.500000</c:v>
                </c:pt>
                <c:pt idx="13">
                  <c:v>7.000000</c:v>
                </c:pt>
                <c:pt idx="14">
                  <c:v>7.000000</c:v>
                </c:pt>
                <c:pt idx="15">
                  <c:v>7.000000</c:v>
                </c:pt>
                <c:pt idx="16">
                  <c:v>6.500000</c:v>
                </c:pt>
                <c:pt idx="17">
                  <c:v>6.500000</c:v>
                </c:pt>
                <c:pt idx="18">
                  <c:v>7.500000</c:v>
                </c:pt>
                <c:pt idx="19">
                  <c:v>7.500000</c:v>
                </c:pt>
                <c:pt idx="20">
                  <c:v>7.500000</c:v>
                </c:pt>
                <c:pt idx="21">
                  <c:v>7.000000</c:v>
                </c:pt>
                <c:pt idx="22">
                  <c:v>7.000000</c:v>
                </c:pt>
                <c:pt idx="23">
                  <c:v>7.000000</c:v>
                </c:pt>
                <c:pt idx="24">
                  <c:v>6.500000</c:v>
                </c:pt>
                <c:pt idx="25">
                  <c:v>7.500000</c:v>
                </c:pt>
                <c:pt idx="26">
                  <c:v>8.000000</c:v>
                </c:pt>
                <c:pt idx="27">
                  <c:v>8.000000</c:v>
                </c:pt>
                <c:pt idx="28">
                  <c:v>8.000000</c:v>
                </c:pt>
                <c:pt idx="29">
                  <c:v>8.500000</c:v>
                </c:pt>
                <c:pt idx="30">
                  <c:v>7.500000</c:v>
                </c:pt>
                <c:pt idx="31">
                  <c:v>8.500000</c:v>
                </c:pt>
                <c:pt idx="32">
                  <c:v>9.000000</c:v>
                </c:pt>
                <c:pt idx="33">
                  <c:v>9.000000</c:v>
                </c:pt>
                <c:pt idx="34">
                  <c:v>9.000000</c:v>
                </c:pt>
                <c:pt idx="35">
                  <c:v>9.000000</c:v>
                </c:pt>
                <c:pt idx="36">
                  <c:v>9.000000</c:v>
                </c:pt>
                <c:pt idx="37">
                  <c:v>8.000000</c:v>
                </c:pt>
                <c:pt idx="38">
                  <c:v>8.000000</c:v>
                </c:pt>
                <c:pt idx="39">
                  <c:v>8.000000</c:v>
                </c:pt>
                <c:pt idx="40">
                  <c:v>8.000000</c:v>
                </c:pt>
                <c:pt idx="41">
                  <c:v>8.000000</c:v>
                </c:pt>
                <c:pt idx="42">
                  <c:v>7.000000</c:v>
                </c:pt>
                <c:pt idx="43">
                  <c:v>7.000000</c:v>
                </c:pt>
                <c:pt idx="44">
                  <c:v>7.000000</c:v>
                </c:pt>
                <c:pt idx="45">
                  <c:v>7.000000</c:v>
                </c:pt>
                <c:pt idx="46">
                  <c:v>8.500000</c:v>
                </c:pt>
                <c:pt idx="47">
                  <c:v>8.500000</c:v>
                </c:pt>
                <c:pt idx="48">
                  <c:v>8.500000</c:v>
                </c:pt>
                <c:pt idx="49">
                  <c:v>8.500000</c:v>
                </c:pt>
                <c:pt idx="50">
                  <c:v>8.000000</c:v>
                </c:pt>
                <c:pt idx="51">
                  <c:v>6.000000</c:v>
                </c:pt>
                <c:pt idx="52">
                  <c:v>6.500000</c:v>
                </c:pt>
                <c:pt idx="53">
                  <c:v>6.000000</c:v>
                </c:pt>
                <c:pt idx="54">
                  <c:v>6.000000</c:v>
                </c:pt>
                <c:pt idx="55">
                  <c:v>6.000000</c:v>
                </c:pt>
                <c:pt idx="56">
                  <c:v>6.000000</c:v>
                </c:pt>
                <c:pt idx="57">
                  <c:v>6.000000</c:v>
                </c:pt>
                <c:pt idx="58">
                  <c:v>6.000000</c:v>
                </c:pt>
                <c:pt idx="59">
                  <c:v>6.000000</c:v>
                </c:pt>
                <c:pt idx="60">
                  <c:v>6.000000</c:v>
                </c:pt>
                <c:pt idx="61">
                  <c:v>6.000000</c:v>
                </c:pt>
                <c:pt idx="62">
                  <c:v>5.500000</c:v>
                </c:pt>
                <c:pt idx="63">
                  <c:v>5.500000</c:v>
                </c:pt>
                <c:pt idx="64">
                  <c:v>6.000000</c:v>
                </c:pt>
                <c:pt idx="65">
                  <c:v>5.500000</c:v>
                </c:pt>
                <c:pt idx="66">
                  <c:v>5.500000</c:v>
                </c:pt>
                <c:pt idx="67">
                  <c:v>6.500000</c:v>
                </c:pt>
                <c:pt idx="68">
                  <c:v>6.500000</c:v>
                </c:pt>
                <c:pt idx="69">
                  <c:v>6.500000</c:v>
                </c:pt>
                <c:pt idx="70">
                  <c:v>6.500000</c:v>
                </c:pt>
                <c:pt idx="71">
                  <c:v>7.000000</c:v>
                </c:pt>
                <c:pt idx="72">
                  <c:v>8.500000</c:v>
                </c:pt>
                <c:pt idx="73">
                  <c:v>9.500000</c:v>
                </c:pt>
                <c:pt idx="74">
                  <c:v>9.500000</c:v>
                </c:pt>
                <c:pt idx="75">
                  <c:v>9.500000</c:v>
                </c:pt>
                <c:pt idx="76">
                  <c:v>10.500000</c:v>
                </c:pt>
                <c:pt idx="77">
                  <c:v>12.000000</c:v>
                </c:pt>
                <c:pt idx="78">
                  <c:v>12.000000</c:v>
                </c:pt>
                <c:pt idx="79">
                  <c:v>12.000000</c:v>
                </c:pt>
                <c:pt idx="80">
                  <c:v>12.000000</c:v>
                </c:pt>
                <c:pt idx="81">
                  <c:v>10.000000</c:v>
                </c:pt>
                <c:pt idx="82">
                  <c:v>10.000000</c:v>
                </c:pt>
                <c:pt idx="83">
                  <c:v>9.500000</c:v>
                </c:pt>
                <c:pt idx="84">
                  <c:v>9.500000</c:v>
                </c:pt>
                <c:pt idx="85">
                  <c:v>10.500000</c:v>
                </c:pt>
                <c:pt idx="86">
                  <c:v>9.500000</c:v>
                </c:pt>
                <c:pt idx="87">
                  <c:v>9.000000</c:v>
                </c:pt>
                <c:pt idx="88">
                  <c:v>9.000000</c:v>
                </c:pt>
                <c:pt idx="89">
                  <c:v>9.500000</c:v>
                </c:pt>
                <c:pt idx="90">
                  <c:v>10.500000</c:v>
                </c:pt>
                <c:pt idx="91">
                  <c:v>10.500000</c:v>
                </c:pt>
                <c:pt idx="92">
                  <c:v>10.000000</c:v>
                </c:pt>
                <c:pt idx="93">
                  <c:v>10.500000</c:v>
                </c:pt>
                <c:pt idx="94">
                  <c:v>10.500000</c:v>
                </c:pt>
                <c:pt idx="95">
                  <c:v>10.500000</c:v>
                </c:pt>
                <c:pt idx="96">
                  <c:v>10.500000</c:v>
                </c:pt>
                <c:pt idx="97">
                  <c:v>10.500000</c:v>
                </c:pt>
                <c:pt idx="98">
                  <c:v>10.500000</c:v>
                </c:pt>
                <c:pt idx="99">
                  <c:v>10.500000</c:v>
                </c:pt>
                <c:pt idx="100">
                  <c:v>10.000000</c:v>
                </c:pt>
                <c:pt idx="101">
                  <c:v>10.500000</c:v>
                </c:pt>
                <c:pt idx="102">
                  <c:v>10.500000</c:v>
                </c:pt>
                <c:pt idx="103">
                  <c:v>9.500000</c:v>
                </c:pt>
                <c:pt idx="104">
                  <c:v>9.500000</c:v>
                </c:pt>
                <c:pt idx="105">
                  <c:v>8.500000</c:v>
                </c:pt>
                <c:pt idx="106">
                  <c:v>9.500000</c:v>
                </c:pt>
                <c:pt idx="107">
                  <c:v>9.500000</c:v>
                </c:pt>
                <c:pt idx="108">
                  <c:v>8.500000</c:v>
                </c:pt>
                <c:pt idx="109">
                  <c:v>8.500000</c:v>
                </c:pt>
                <c:pt idx="110">
                  <c:v>9.500000</c:v>
                </c:pt>
                <c:pt idx="111">
                  <c:v>9.500000</c:v>
                </c:pt>
                <c:pt idx="112">
                  <c:v>9.500000</c:v>
                </c:pt>
                <c:pt idx="113">
                  <c:v>9.000000</c:v>
                </c:pt>
                <c:pt idx="114">
                  <c:v>9.000000</c:v>
                </c:pt>
                <c:pt idx="115">
                  <c:v>9.500000</c:v>
                </c:pt>
                <c:pt idx="116">
                  <c:v>9.500000</c:v>
                </c:pt>
                <c:pt idx="117">
                  <c:v>9.500000</c:v>
                </c:pt>
                <c:pt idx="118">
                  <c:v>10.000000</c:v>
                </c:pt>
                <c:pt idx="119">
                  <c:v>9.500000</c:v>
                </c:pt>
                <c:pt idx="120">
                  <c:v>9.500000</c:v>
                </c:pt>
                <c:pt idx="121">
                  <c:v>9.500000</c:v>
                </c:pt>
                <c:pt idx="122">
                  <c:v>9.500000</c:v>
                </c:pt>
                <c:pt idx="123">
                  <c:v>9.500000</c:v>
                </c:pt>
                <c:pt idx="124">
                  <c:v>9.500000</c:v>
                </c:pt>
                <c:pt idx="125">
                  <c:v>10.500000</c:v>
                </c:pt>
                <c:pt idx="126">
                  <c:v>10.000000</c:v>
                </c:pt>
                <c:pt idx="127">
                  <c:v>10.000000</c:v>
                </c:pt>
                <c:pt idx="128">
                  <c:v>10.000000</c:v>
                </c:pt>
                <c:pt idx="129">
                  <c:v>11.000000</c:v>
                </c:pt>
                <c:pt idx="130">
                  <c:v>11.000000</c:v>
                </c:pt>
                <c:pt idx="131">
                  <c:v>9.500000</c:v>
                </c:pt>
                <c:pt idx="132">
                  <c:v>9.500000</c:v>
                </c:pt>
                <c:pt idx="133">
                  <c:v>9.500000</c:v>
                </c:pt>
                <c:pt idx="134">
                  <c:v>8.000000</c:v>
                </c:pt>
                <c:pt idx="135">
                  <c:v>8.000000</c:v>
                </c:pt>
                <c:pt idx="136">
                  <c:v>9.500000</c:v>
                </c:pt>
                <c:pt idx="137">
                  <c:v>9.500000</c:v>
                </c:pt>
                <c:pt idx="138">
                  <c:v>9.500000</c:v>
                </c:pt>
                <c:pt idx="139">
                  <c:v>10.000000</c:v>
                </c:pt>
                <c:pt idx="140">
                  <c:v>10.000000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50"/>
        <c:minorUnit val="2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"/>
        <c:minorUnit val="1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93145"/>
          <c:y val="0"/>
          <c:w val="0.887662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755858"/>
          <c:y val="0.12368"/>
          <c:w val="0.89634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'AveragesMedians - Testing Trend'!$G$2</c:f>
              <c:strCache>
                <c:ptCount val="1"/>
                <c:pt idx="0">
                  <c:v>Hurricanes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'AveragesMedians - Testing Trend'!$A$3:$A$168</c:f>
              <c:numCache>
                <c:ptCount val="166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  <c:pt idx="146">
                  <c:v>1997.000000</c:v>
                </c:pt>
                <c:pt idx="147">
                  <c:v>1998.000000</c:v>
                </c:pt>
                <c:pt idx="148">
                  <c:v>1999.000000</c:v>
                </c:pt>
                <c:pt idx="149">
                  <c:v>2000.000000</c:v>
                </c:pt>
                <c:pt idx="150">
                  <c:v>2001.000000</c:v>
                </c:pt>
                <c:pt idx="151">
                  <c:v>2002.000000</c:v>
                </c:pt>
                <c:pt idx="152">
                  <c:v>2003.000000</c:v>
                </c:pt>
                <c:pt idx="153">
                  <c:v>2004.000000</c:v>
                </c:pt>
                <c:pt idx="154">
                  <c:v>2005.000000</c:v>
                </c:pt>
                <c:pt idx="155">
                  <c:v>2006.000000</c:v>
                </c:pt>
                <c:pt idx="156">
                  <c:v>2007.000000</c:v>
                </c:pt>
                <c:pt idx="157">
                  <c:v>2008.000000</c:v>
                </c:pt>
                <c:pt idx="158">
                  <c:v>2009.000000</c:v>
                </c:pt>
                <c:pt idx="159">
                  <c:v>2010.000000</c:v>
                </c:pt>
                <c:pt idx="160">
                  <c:v>2011.000000</c:v>
                </c:pt>
                <c:pt idx="161">
                  <c:v>2012.000000</c:v>
                </c:pt>
                <c:pt idx="162">
                  <c:v>2013.000000</c:v>
                </c:pt>
                <c:pt idx="163">
                  <c:v>2014.000000</c:v>
                </c:pt>
                <c:pt idx="164">
                  <c:v>2015.000000</c:v>
                </c:pt>
                <c:pt idx="165">
                  <c:v>2016.000000</c:v>
                </c:pt>
              </c:numCache>
            </c:numRef>
          </c:xVal>
          <c:yVal>
            <c:numRef>
              <c:f>'AveragesMedians - Testing Trend'!$G$3:$G$168</c:f>
              <c:numCache>
                <c:ptCount val="158"/>
                <c:pt idx="0">
                  <c:v>4.000000</c:v>
                </c:pt>
                <c:pt idx="1">
                  <c:v>4.500000</c:v>
                </c:pt>
                <c:pt idx="2">
                  <c:v>4.000000</c:v>
                </c:pt>
                <c:pt idx="3">
                  <c:v>4.500000</c:v>
                </c:pt>
                <c:pt idx="4">
                  <c:v>4.500000</c:v>
                </c:pt>
                <c:pt idx="5">
                  <c:v>4.500000</c:v>
                </c:pt>
                <c:pt idx="6">
                  <c:v>5.500000</c:v>
                </c:pt>
                <c:pt idx="7">
                  <c:v>6.000000</c:v>
                </c:pt>
                <c:pt idx="8">
                  <c:v>5.500000</c:v>
                </c:pt>
                <c:pt idx="9">
                  <c:v>5.500000</c:v>
                </c:pt>
                <c:pt idx="10">
                  <c:v>5.500000</c:v>
                </c:pt>
                <c:pt idx="11">
                  <c:v>5.500000</c:v>
                </c:pt>
                <c:pt idx="12">
                  <c:v>5.500000</c:v>
                </c:pt>
                <c:pt idx="13">
                  <c:v>5.000000</c:v>
                </c:pt>
                <c:pt idx="14">
                  <c:v>5.000000</c:v>
                </c:pt>
                <c:pt idx="15">
                  <c:v>5.500000</c:v>
                </c:pt>
                <c:pt idx="16">
                  <c:v>4.500000</c:v>
                </c:pt>
                <c:pt idx="17">
                  <c:v>4.000000</c:v>
                </c:pt>
                <c:pt idx="18">
                  <c:v>4.500000</c:v>
                </c:pt>
                <c:pt idx="19">
                  <c:v>4.500000</c:v>
                </c:pt>
                <c:pt idx="20">
                  <c:v>4.500000</c:v>
                </c:pt>
                <c:pt idx="21">
                  <c:v>4.000000</c:v>
                </c:pt>
                <c:pt idx="22">
                  <c:v>4.000000</c:v>
                </c:pt>
                <c:pt idx="23">
                  <c:v>4.000000</c:v>
                </c:pt>
                <c:pt idx="24">
                  <c:v>4.000000</c:v>
                </c:pt>
                <c:pt idx="25">
                  <c:v>4.000000</c:v>
                </c:pt>
                <c:pt idx="26">
                  <c:v>5.000000</c:v>
                </c:pt>
                <c:pt idx="27">
                  <c:v>6.000000</c:v>
                </c:pt>
                <c:pt idx="28">
                  <c:v>6.000000</c:v>
                </c:pt>
                <c:pt idx="29">
                  <c:v>6.000000</c:v>
                </c:pt>
                <c:pt idx="30">
                  <c:v>5.000000</c:v>
                </c:pt>
                <c:pt idx="31">
                  <c:v>6.000000</c:v>
                </c:pt>
                <c:pt idx="32">
                  <c:v>6.000000</c:v>
                </c:pt>
                <c:pt idx="33">
                  <c:v>6.000000</c:v>
                </c:pt>
                <c:pt idx="34">
                  <c:v>6.000000</c:v>
                </c:pt>
                <c:pt idx="35">
                  <c:v>6.000000</c:v>
                </c:pt>
                <c:pt idx="36">
                  <c:v>6.000000</c:v>
                </c:pt>
                <c:pt idx="37">
                  <c:v>5.500000</c:v>
                </c:pt>
                <c:pt idx="38">
                  <c:v>5.000000</c:v>
                </c:pt>
                <c:pt idx="39">
                  <c:v>5.000000</c:v>
                </c:pt>
                <c:pt idx="40">
                  <c:v>5.000000</c:v>
                </c:pt>
                <c:pt idx="41">
                  <c:v>5.000000</c:v>
                </c:pt>
                <c:pt idx="42">
                  <c:v>5.000000</c:v>
                </c:pt>
                <c:pt idx="43">
                  <c:v>5.000000</c:v>
                </c:pt>
                <c:pt idx="44">
                  <c:v>4.500000</c:v>
                </c:pt>
                <c:pt idx="45">
                  <c:v>4.500000</c:v>
                </c:pt>
                <c:pt idx="46">
                  <c:v>4.500000</c:v>
                </c:pt>
                <c:pt idx="47">
                  <c:v>4.500000</c:v>
                </c:pt>
                <c:pt idx="48">
                  <c:v>4.500000</c:v>
                </c:pt>
                <c:pt idx="49">
                  <c:v>5.000000</c:v>
                </c:pt>
                <c:pt idx="50">
                  <c:v>5.000000</c:v>
                </c:pt>
                <c:pt idx="51">
                  <c:v>3.500000</c:v>
                </c:pt>
                <c:pt idx="52">
                  <c:v>4.000000</c:v>
                </c:pt>
                <c:pt idx="53">
                  <c:v>4.000000</c:v>
                </c:pt>
                <c:pt idx="54">
                  <c:v>3.500000</c:v>
                </c:pt>
                <c:pt idx="55">
                  <c:v>4.000000</c:v>
                </c:pt>
                <c:pt idx="56">
                  <c:v>4.000000</c:v>
                </c:pt>
                <c:pt idx="57">
                  <c:v>4.000000</c:v>
                </c:pt>
                <c:pt idx="58">
                  <c:v>4.000000</c:v>
                </c:pt>
                <c:pt idx="59">
                  <c:v>3.500000</c:v>
                </c:pt>
                <c:pt idx="60">
                  <c:v>4.000000</c:v>
                </c:pt>
                <c:pt idx="61">
                  <c:v>4.000000</c:v>
                </c:pt>
                <c:pt idx="62">
                  <c:v>4.000000</c:v>
                </c:pt>
                <c:pt idx="63">
                  <c:v>4.000000</c:v>
                </c:pt>
                <c:pt idx="64">
                  <c:v>4.000000</c:v>
                </c:pt>
                <c:pt idx="65">
                  <c:v>4.000000</c:v>
                </c:pt>
                <c:pt idx="66">
                  <c:v>4.000000</c:v>
                </c:pt>
                <c:pt idx="67">
                  <c:v>4.000000</c:v>
                </c:pt>
                <c:pt idx="68">
                  <c:v>4.000000</c:v>
                </c:pt>
                <c:pt idx="69">
                  <c:v>4.000000</c:v>
                </c:pt>
                <c:pt idx="70">
                  <c:v>4.000000</c:v>
                </c:pt>
                <c:pt idx="71">
                  <c:v>3.500000</c:v>
                </c:pt>
                <c:pt idx="72">
                  <c:v>4.000000</c:v>
                </c:pt>
                <c:pt idx="73">
                  <c:v>4.000000</c:v>
                </c:pt>
                <c:pt idx="74">
                  <c:v>4.000000</c:v>
                </c:pt>
                <c:pt idx="75">
                  <c:v>4.500000</c:v>
                </c:pt>
                <c:pt idx="76">
                  <c:v>4.500000</c:v>
                </c:pt>
                <c:pt idx="77">
                  <c:v>4.500000</c:v>
                </c:pt>
                <c:pt idx="78">
                  <c:v>4.500000</c:v>
                </c:pt>
                <c:pt idx="79">
                  <c:v>4.500000</c:v>
                </c:pt>
                <c:pt idx="80">
                  <c:v>5.500000</c:v>
                </c:pt>
                <c:pt idx="81">
                  <c:v>5.500000</c:v>
                </c:pt>
                <c:pt idx="82">
                  <c:v>4.500000</c:v>
                </c:pt>
                <c:pt idx="83">
                  <c:v>4.500000</c:v>
                </c:pt>
                <c:pt idx="84">
                  <c:v>4.500000</c:v>
                </c:pt>
                <c:pt idx="85">
                  <c:v>4.500000</c:v>
                </c:pt>
                <c:pt idx="86">
                  <c:v>4.000000</c:v>
                </c:pt>
                <c:pt idx="87">
                  <c:v>4.500000</c:v>
                </c:pt>
                <c:pt idx="88">
                  <c:v>5.000000</c:v>
                </c:pt>
                <c:pt idx="89">
                  <c:v>5.000000</c:v>
                </c:pt>
                <c:pt idx="90">
                  <c:v>5.000000</c:v>
                </c:pt>
                <c:pt idx="91">
                  <c:v>5.500000</c:v>
                </c:pt>
                <c:pt idx="92">
                  <c:v>6.000000</c:v>
                </c:pt>
                <c:pt idx="93">
                  <c:v>6.000000</c:v>
                </c:pt>
                <c:pt idx="94">
                  <c:v>6.000000</c:v>
                </c:pt>
                <c:pt idx="95">
                  <c:v>6.500000</c:v>
                </c:pt>
                <c:pt idx="96">
                  <c:v>6.500000</c:v>
                </c:pt>
                <c:pt idx="97">
                  <c:v>6.500000</c:v>
                </c:pt>
                <c:pt idx="98">
                  <c:v>7.000000</c:v>
                </c:pt>
                <c:pt idx="99">
                  <c:v>7.000000</c:v>
                </c:pt>
                <c:pt idx="100">
                  <c:v>6.500000</c:v>
                </c:pt>
                <c:pt idx="101">
                  <c:v>6.500000</c:v>
                </c:pt>
                <c:pt idx="102">
                  <c:v>6.500000</c:v>
                </c:pt>
                <c:pt idx="103">
                  <c:v>7.000000</c:v>
                </c:pt>
                <c:pt idx="104">
                  <c:v>6.500000</c:v>
                </c:pt>
                <c:pt idx="105">
                  <c:v>5.000000</c:v>
                </c:pt>
                <c:pt idx="106">
                  <c:v>6.500000</c:v>
                </c:pt>
                <c:pt idx="107">
                  <c:v>6.500000</c:v>
                </c:pt>
                <c:pt idx="108">
                  <c:v>6.000000</c:v>
                </c:pt>
                <c:pt idx="109">
                  <c:v>6.000000</c:v>
                </c:pt>
                <c:pt idx="110">
                  <c:v>6.000000</c:v>
                </c:pt>
                <c:pt idx="111">
                  <c:v>6.000000</c:v>
                </c:pt>
                <c:pt idx="112">
                  <c:v>6.000000</c:v>
                </c:pt>
                <c:pt idx="113">
                  <c:v>5.500000</c:v>
                </c:pt>
                <c:pt idx="114">
                  <c:v>4.500000</c:v>
                </c:pt>
                <c:pt idx="115">
                  <c:v>5.500000</c:v>
                </c:pt>
                <c:pt idx="116">
                  <c:v>5.500000</c:v>
                </c:pt>
                <c:pt idx="117">
                  <c:v>5.000000</c:v>
                </c:pt>
                <c:pt idx="118">
                  <c:v>5.000000</c:v>
                </c:pt>
                <c:pt idx="119">
                  <c:v>5.000000</c:v>
                </c:pt>
                <c:pt idx="120">
                  <c:v>5.000000</c:v>
                </c:pt>
                <c:pt idx="121">
                  <c:v>5.000000</c:v>
                </c:pt>
                <c:pt idx="122">
                  <c:v>5.000000</c:v>
                </c:pt>
                <c:pt idx="123">
                  <c:v>5.000000</c:v>
                </c:pt>
                <c:pt idx="124">
                  <c:v>5.000000</c:v>
                </c:pt>
                <c:pt idx="125">
                  <c:v>5.000000</c:v>
                </c:pt>
                <c:pt idx="126">
                  <c:v>5.000000</c:v>
                </c:pt>
                <c:pt idx="127">
                  <c:v>5.000000</c:v>
                </c:pt>
                <c:pt idx="128">
                  <c:v>5.000000</c:v>
                </c:pt>
                <c:pt idx="129">
                  <c:v>5.000000</c:v>
                </c:pt>
                <c:pt idx="130">
                  <c:v>5.000000</c:v>
                </c:pt>
                <c:pt idx="131">
                  <c:v>4.500000</c:v>
                </c:pt>
                <c:pt idx="132">
                  <c:v>4.500000</c:v>
                </c:pt>
                <c:pt idx="133">
                  <c:v>4.500000</c:v>
                </c:pt>
                <c:pt idx="134">
                  <c:v>4.000000</c:v>
                </c:pt>
                <c:pt idx="135">
                  <c:v>4.000000</c:v>
                </c:pt>
                <c:pt idx="136">
                  <c:v>4.500000</c:v>
                </c:pt>
                <c:pt idx="137">
                  <c:v>4.500000</c:v>
                </c:pt>
                <c:pt idx="138">
                  <c:v>5.500000</c:v>
                </c:pt>
                <c:pt idx="139">
                  <c:v>6.000000</c:v>
                </c:pt>
                <c:pt idx="140">
                  <c:v>6.000000</c:v>
                </c:pt>
                <c:pt idx="141">
                  <c:v>8.000000</c:v>
                </c:pt>
                <c:pt idx="142">
                  <c:v>8.000000</c:v>
                </c:pt>
                <c:pt idx="143">
                  <c:v>8.000000</c:v>
                </c:pt>
                <c:pt idx="144">
                  <c:v>8.500000</c:v>
                </c:pt>
                <c:pt idx="145">
                  <c:v>8.500000</c:v>
                </c:pt>
                <c:pt idx="146">
                  <c:v>8.000000</c:v>
                </c:pt>
                <c:pt idx="147">
                  <c:v>8.000000</c:v>
                </c:pt>
                <c:pt idx="148">
                  <c:v>8.000000</c:v>
                </c:pt>
                <c:pt idx="149">
                  <c:v>7.500000</c:v>
                </c:pt>
                <c:pt idx="150">
                  <c:v>7.500000</c:v>
                </c:pt>
                <c:pt idx="151">
                  <c:v>7.000000</c:v>
                </c:pt>
                <c:pt idx="152">
                  <c:v>7.500000</c:v>
                </c:pt>
                <c:pt idx="153">
                  <c:v>7.500000</c:v>
                </c:pt>
                <c:pt idx="154">
                  <c:v>6.500000</c:v>
                </c:pt>
                <c:pt idx="155">
                  <c:v>6.000000</c:v>
                </c:pt>
                <c:pt idx="156">
                  <c:v>6.500000</c:v>
                </c:pt>
                <c:pt idx="157">
                  <c:v>7.000000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75"/>
        <c:minorUnit val="37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.25"/>
        <c:minorUnit val="1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84706"/>
          <c:y val="0"/>
          <c:w val="0.869775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434624"/>
          <c:y val="0.12368"/>
          <c:w val="0.927488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'AveragesMedians - Testing Trend'!$J$2</c:f>
              <c:strCache>
                <c:ptCount val="1"/>
                <c:pt idx="0">
                  <c:v>Major Hurricanes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'AveragesMedians - Testing Trend'!$A$3:$A$168</c:f>
              <c:numCache>
                <c:ptCount val="166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  <c:pt idx="146">
                  <c:v>1997.000000</c:v>
                </c:pt>
                <c:pt idx="147">
                  <c:v>1998.000000</c:v>
                </c:pt>
                <c:pt idx="148">
                  <c:v>1999.000000</c:v>
                </c:pt>
                <c:pt idx="149">
                  <c:v>2000.000000</c:v>
                </c:pt>
                <c:pt idx="150">
                  <c:v>2001.000000</c:v>
                </c:pt>
                <c:pt idx="151">
                  <c:v>2002.000000</c:v>
                </c:pt>
                <c:pt idx="152">
                  <c:v>2003.000000</c:v>
                </c:pt>
                <c:pt idx="153">
                  <c:v>2004.000000</c:v>
                </c:pt>
                <c:pt idx="154">
                  <c:v>2005.000000</c:v>
                </c:pt>
                <c:pt idx="155">
                  <c:v>2006.000000</c:v>
                </c:pt>
                <c:pt idx="156">
                  <c:v>2007.000000</c:v>
                </c:pt>
                <c:pt idx="157">
                  <c:v>2008.000000</c:v>
                </c:pt>
                <c:pt idx="158">
                  <c:v>2009.000000</c:v>
                </c:pt>
                <c:pt idx="159">
                  <c:v>2010.000000</c:v>
                </c:pt>
                <c:pt idx="160">
                  <c:v>2011.000000</c:v>
                </c:pt>
                <c:pt idx="161">
                  <c:v>2012.000000</c:v>
                </c:pt>
                <c:pt idx="162">
                  <c:v>2013.000000</c:v>
                </c:pt>
                <c:pt idx="163">
                  <c:v>2014.000000</c:v>
                </c:pt>
                <c:pt idx="164">
                  <c:v>2015.000000</c:v>
                </c:pt>
                <c:pt idx="165">
                  <c:v>2016.000000</c:v>
                </c:pt>
              </c:numCache>
            </c:numRef>
          </c:xVal>
          <c:yVal>
            <c:numRef>
              <c:f>'AveragesMedians - Testing Trend'!$J$3:$J$168</c:f>
              <c:numCache>
                <c:ptCount val="158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0.500000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0.500000</c:v>
                </c:pt>
                <c:pt idx="12">
                  <c:v>0.500000</c:v>
                </c:pt>
                <c:pt idx="13">
                  <c:v>1.000000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1.000000</c:v>
                </c:pt>
                <c:pt idx="18">
                  <c:v>1.500000</c:v>
                </c:pt>
                <c:pt idx="19">
                  <c:v>2.000000</c:v>
                </c:pt>
                <c:pt idx="20">
                  <c:v>2.000000</c:v>
                </c:pt>
                <c:pt idx="21">
                  <c:v>1.500000</c:v>
                </c:pt>
                <c:pt idx="22">
                  <c:v>2.000000</c:v>
                </c:pt>
                <c:pt idx="23">
                  <c:v>2.000000</c:v>
                </c:pt>
                <c:pt idx="24">
                  <c:v>2.000000</c:v>
                </c:pt>
                <c:pt idx="25">
                  <c:v>2.000000</c:v>
                </c:pt>
                <c:pt idx="26">
                  <c:v>2.000000</c:v>
                </c:pt>
                <c:pt idx="27">
                  <c:v>2.000000</c:v>
                </c:pt>
                <c:pt idx="28">
                  <c:v>2.000000</c:v>
                </c:pt>
                <c:pt idx="29">
                  <c:v>2.000000</c:v>
                </c:pt>
                <c:pt idx="30">
                  <c:v>1.500000</c:v>
                </c:pt>
                <c:pt idx="31">
                  <c:v>1.500000</c:v>
                </c:pt>
                <c:pt idx="32">
                  <c:v>1.000000</c:v>
                </c:pt>
                <c:pt idx="33">
                  <c:v>1.000000</c:v>
                </c:pt>
                <c:pt idx="34">
                  <c:v>1.500000</c:v>
                </c:pt>
                <c:pt idx="35">
                  <c:v>1.500000</c:v>
                </c:pt>
                <c:pt idx="36">
                  <c:v>1.500000</c:v>
                </c:pt>
                <c:pt idx="37">
                  <c:v>1.000000</c:v>
                </c:pt>
                <c:pt idx="38">
                  <c:v>1.000000</c:v>
                </c:pt>
                <c:pt idx="39">
                  <c:v>1.000000</c:v>
                </c:pt>
                <c:pt idx="40">
                  <c:v>1.500000</c:v>
                </c:pt>
                <c:pt idx="41">
                  <c:v>1.500000</c:v>
                </c:pt>
                <c:pt idx="42">
                  <c:v>1.500000</c:v>
                </c:pt>
                <c:pt idx="43">
                  <c:v>1.000000</c:v>
                </c:pt>
                <c:pt idx="44">
                  <c:v>0.500000</c:v>
                </c:pt>
                <c:pt idx="45">
                  <c:v>1.000000</c:v>
                </c:pt>
                <c:pt idx="46">
                  <c:v>1.000000</c:v>
                </c:pt>
                <c:pt idx="47">
                  <c:v>1.000000</c:v>
                </c:pt>
                <c:pt idx="48">
                  <c:v>1.000000</c:v>
                </c:pt>
                <c:pt idx="49">
                  <c:v>1.000000</c:v>
                </c:pt>
                <c:pt idx="50">
                  <c:v>1.000000</c:v>
                </c:pt>
                <c:pt idx="51">
                  <c:v>1.000000</c:v>
                </c:pt>
                <c:pt idx="52">
                  <c:v>1.000000</c:v>
                </c:pt>
                <c:pt idx="53">
                  <c:v>1.000000</c:v>
                </c:pt>
                <c:pt idx="54">
                  <c:v>1.000000</c:v>
                </c:pt>
                <c:pt idx="55">
                  <c:v>1.000000</c:v>
                </c:pt>
                <c:pt idx="56">
                  <c:v>1.000000</c:v>
                </c:pt>
                <c:pt idx="57">
                  <c:v>1.000000</c:v>
                </c:pt>
                <c:pt idx="58">
                  <c:v>1.000000</c:v>
                </c:pt>
                <c:pt idx="59">
                  <c:v>1.000000</c:v>
                </c:pt>
                <c:pt idx="60">
                  <c:v>1.000000</c:v>
                </c:pt>
                <c:pt idx="61">
                  <c:v>1.000000</c:v>
                </c:pt>
                <c:pt idx="62">
                  <c:v>1.000000</c:v>
                </c:pt>
                <c:pt idx="63">
                  <c:v>1.000000</c:v>
                </c:pt>
                <c:pt idx="64">
                  <c:v>1.500000</c:v>
                </c:pt>
                <c:pt idx="65">
                  <c:v>1.000000</c:v>
                </c:pt>
                <c:pt idx="66">
                  <c:v>1.000000</c:v>
                </c:pt>
                <c:pt idx="67">
                  <c:v>1.000000</c:v>
                </c:pt>
                <c:pt idx="68">
                  <c:v>1.000000</c:v>
                </c:pt>
                <c:pt idx="69">
                  <c:v>1.000000</c:v>
                </c:pt>
                <c:pt idx="70">
                  <c:v>1.000000</c:v>
                </c:pt>
                <c:pt idx="71">
                  <c:v>1.000000</c:v>
                </c:pt>
                <c:pt idx="72">
                  <c:v>1.000000</c:v>
                </c:pt>
                <c:pt idx="73">
                  <c:v>1.500000</c:v>
                </c:pt>
                <c:pt idx="74">
                  <c:v>1.000000</c:v>
                </c:pt>
                <c:pt idx="75">
                  <c:v>1.500000</c:v>
                </c:pt>
                <c:pt idx="76">
                  <c:v>1.000000</c:v>
                </c:pt>
                <c:pt idx="77">
                  <c:v>1.000000</c:v>
                </c:pt>
                <c:pt idx="78">
                  <c:v>1.500000</c:v>
                </c:pt>
                <c:pt idx="79">
                  <c:v>1.500000</c:v>
                </c:pt>
                <c:pt idx="80">
                  <c:v>1.000000</c:v>
                </c:pt>
                <c:pt idx="81">
                  <c:v>1.500000</c:v>
                </c:pt>
                <c:pt idx="82">
                  <c:v>1.000000</c:v>
                </c:pt>
                <c:pt idx="83">
                  <c:v>1.000000</c:v>
                </c:pt>
                <c:pt idx="84">
                  <c:v>1.500000</c:v>
                </c:pt>
                <c:pt idx="85">
                  <c:v>1.500000</c:v>
                </c:pt>
                <c:pt idx="86">
                  <c:v>1.500000</c:v>
                </c:pt>
                <c:pt idx="87">
                  <c:v>2.000000</c:v>
                </c:pt>
                <c:pt idx="88">
                  <c:v>2.000000</c:v>
                </c:pt>
                <c:pt idx="89">
                  <c:v>2.000000</c:v>
                </c:pt>
                <c:pt idx="90">
                  <c:v>2.500000</c:v>
                </c:pt>
                <c:pt idx="91">
                  <c:v>2.500000</c:v>
                </c:pt>
                <c:pt idx="92">
                  <c:v>3.000000</c:v>
                </c:pt>
                <c:pt idx="93">
                  <c:v>3.000000</c:v>
                </c:pt>
                <c:pt idx="94">
                  <c:v>3.000000</c:v>
                </c:pt>
                <c:pt idx="95">
                  <c:v>3.500000</c:v>
                </c:pt>
                <c:pt idx="96">
                  <c:v>3.500000</c:v>
                </c:pt>
                <c:pt idx="97">
                  <c:v>3.500000</c:v>
                </c:pt>
                <c:pt idx="98">
                  <c:v>3.500000</c:v>
                </c:pt>
                <c:pt idx="99">
                  <c:v>3.500000</c:v>
                </c:pt>
                <c:pt idx="100">
                  <c:v>2.500000</c:v>
                </c:pt>
                <c:pt idx="101">
                  <c:v>2.500000</c:v>
                </c:pt>
                <c:pt idx="102">
                  <c:v>2.000000</c:v>
                </c:pt>
                <c:pt idx="103">
                  <c:v>2.000000</c:v>
                </c:pt>
                <c:pt idx="104">
                  <c:v>2.000000</c:v>
                </c:pt>
                <c:pt idx="105">
                  <c:v>2.000000</c:v>
                </c:pt>
                <c:pt idx="106">
                  <c:v>2.000000</c:v>
                </c:pt>
                <c:pt idx="107">
                  <c:v>2.000000</c:v>
                </c:pt>
                <c:pt idx="108">
                  <c:v>2.000000</c:v>
                </c:pt>
                <c:pt idx="109">
                  <c:v>2.000000</c:v>
                </c:pt>
                <c:pt idx="110">
                  <c:v>2.000000</c:v>
                </c:pt>
                <c:pt idx="111">
                  <c:v>1.500000</c:v>
                </c:pt>
                <c:pt idx="112">
                  <c:v>1.500000</c:v>
                </c:pt>
                <c:pt idx="113">
                  <c:v>1.000000</c:v>
                </c:pt>
                <c:pt idx="114">
                  <c:v>1.000000</c:v>
                </c:pt>
                <c:pt idx="115">
                  <c:v>1.500000</c:v>
                </c:pt>
                <c:pt idx="116">
                  <c:v>1.500000</c:v>
                </c:pt>
                <c:pt idx="117">
                  <c:v>1.500000</c:v>
                </c:pt>
                <c:pt idx="118">
                  <c:v>2.000000</c:v>
                </c:pt>
                <c:pt idx="119">
                  <c:v>2.000000</c:v>
                </c:pt>
                <c:pt idx="120">
                  <c:v>2.000000</c:v>
                </c:pt>
                <c:pt idx="121">
                  <c:v>2.000000</c:v>
                </c:pt>
                <c:pt idx="122">
                  <c:v>2.000000</c:v>
                </c:pt>
                <c:pt idx="123">
                  <c:v>2.000000</c:v>
                </c:pt>
                <c:pt idx="124">
                  <c:v>2.000000</c:v>
                </c:pt>
                <c:pt idx="125">
                  <c:v>2.000000</c:v>
                </c:pt>
                <c:pt idx="126">
                  <c:v>1.500000</c:v>
                </c:pt>
                <c:pt idx="127">
                  <c:v>1.500000</c:v>
                </c:pt>
                <c:pt idx="128">
                  <c:v>1.500000</c:v>
                </c:pt>
                <c:pt idx="129">
                  <c:v>1.500000</c:v>
                </c:pt>
                <c:pt idx="130">
                  <c:v>1.000000</c:v>
                </c:pt>
                <c:pt idx="131">
                  <c:v>1.000000</c:v>
                </c:pt>
                <c:pt idx="132">
                  <c:v>1.000000</c:v>
                </c:pt>
                <c:pt idx="133">
                  <c:v>1.000000</c:v>
                </c:pt>
                <c:pt idx="134">
                  <c:v>1.000000</c:v>
                </c:pt>
                <c:pt idx="135">
                  <c:v>1.000000</c:v>
                </c:pt>
                <c:pt idx="136">
                  <c:v>1.500000</c:v>
                </c:pt>
                <c:pt idx="137">
                  <c:v>1.500000</c:v>
                </c:pt>
                <c:pt idx="138">
                  <c:v>1.500000</c:v>
                </c:pt>
                <c:pt idx="139">
                  <c:v>1.500000</c:v>
                </c:pt>
                <c:pt idx="140">
                  <c:v>2.500000</c:v>
                </c:pt>
                <c:pt idx="141">
                  <c:v>3.000000</c:v>
                </c:pt>
                <c:pt idx="142">
                  <c:v>3.000000</c:v>
                </c:pt>
                <c:pt idx="143">
                  <c:v>3.000000</c:v>
                </c:pt>
                <c:pt idx="144">
                  <c:v>3.500000</c:v>
                </c:pt>
                <c:pt idx="145">
                  <c:v>3.500000</c:v>
                </c:pt>
                <c:pt idx="146">
                  <c:v>3.000000</c:v>
                </c:pt>
                <c:pt idx="147">
                  <c:v>3.000000</c:v>
                </c:pt>
                <c:pt idx="148">
                  <c:v>3.500000</c:v>
                </c:pt>
                <c:pt idx="149">
                  <c:v>3.000000</c:v>
                </c:pt>
                <c:pt idx="150">
                  <c:v>3.500000</c:v>
                </c:pt>
                <c:pt idx="151">
                  <c:v>3.500000</c:v>
                </c:pt>
                <c:pt idx="152">
                  <c:v>3.500000</c:v>
                </c:pt>
                <c:pt idx="153">
                  <c:v>3.000000</c:v>
                </c:pt>
                <c:pt idx="154">
                  <c:v>2.000000</c:v>
                </c:pt>
                <c:pt idx="155">
                  <c:v>2.000000</c:v>
                </c:pt>
                <c:pt idx="156">
                  <c:v>2.000000</c:v>
                </c:pt>
                <c:pt idx="157">
                  <c:v>3.000000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75"/>
        <c:minorUnit val="37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61"/>
          <c:y val="0"/>
          <c:w val="0.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577377"/>
          <c:y val="0.12368"/>
          <c:w val="0.913646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'Linear - Linear Fitting'!$C$2</c:f>
              <c:strCache>
                <c:ptCount val="1"/>
                <c:pt idx="0">
                  <c:v>Named Storms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'Linear - Linear Fitting'!$B$3:$B$160</c:f>
              <c:numCache>
                <c:ptCount val="158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  <c:pt idx="146">
                  <c:v>1997.000000</c:v>
                </c:pt>
                <c:pt idx="147">
                  <c:v>1998.000000</c:v>
                </c:pt>
                <c:pt idx="148">
                  <c:v>1999.000000</c:v>
                </c:pt>
                <c:pt idx="149">
                  <c:v>2000.000000</c:v>
                </c:pt>
                <c:pt idx="150">
                  <c:v>2001.000000</c:v>
                </c:pt>
                <c:pt idx="151">
                  <c:v>2002.000000</c:v>
                </c:pt>
                <c:pt idx="152">
                  <c:v>2003.000000</c:v>
                </c:pt>
                <c:pt idx="153">
                  <c:v>2004.000000</c:v>
                </c:pt>
                <c:pt idx="154">
                  <c:v>2005.000000</c:v>
                </c:pt>
                <c:pt idx="155">
                  <c:v>2006.000000</c:v>
                </c:pt>
                <c:pt idx="156">
                  <c:v>2007.000000</c:v>
                </c:pt>
                <c:pt idx="157">
                  <c:v>2008.000000</c:v>
                </c:pt>
              </c:numCache>
            </c:numRef>
          </c:xVal>
          <c:yVal>
            <c:numRef>
              <c:f>'Linear - Linear Fitting'!$C$3:$C$160</c:f>
              <c:numCache>
                <c:ptCount val="158"/>
                <c:pt idx="0">
                  <c:v>6.000000</c:v>
                </c:pt>
                <c:pt idx="1">
                  <c:v>6.000000</c:v>
                </c:pt>
                <c:pt idx="2">
                  <c:v>6.000000</c:v>
                </c:pt>
                <c:pt idx="3">
                  <c:v>6.000000</c:v>
                </c:pt>
                <c:pt idx="4">
                  <c:v>6.000000</c:v>
                </c:pt>
                <c:pt idx="5">
                  <c:v>6.500000</c:v>
                </c:pt>
                <c:pt idx="6">
                  <c:v>7.000000</c:v>
                </c:pt>
                <c:pt idx="7">
                  <c:v>7.000000</c:v>
                </c:pt>
                <c:pt idx="8">
                  <c:v>7.000000</c:v>
                </c:pt>
                <c:pt idx="9">
                  <c:v>7.000000</c:v>
                </c:pt>
                <c:pt idx="10">
                  <c:v>7.500000</c:v>
                </c:pt>
                <c:pt idx="11">
                  <c:v>7.500000</c:v>
                </c:pt>
                <c:pt idx="12">
                  <c:v>7.500000</c:v>
                </c:pt>
                <c:pt idx="13">
                  <c:v>7.000000</c:v>
                </c:pt>
                <c:pt idx="14">
                  <c:v>7.000000</c:v>
                </c:pt>
                <c:pt idx="15">
                  <c:v>7.000000</c:v>
                </c:pt>
                <c:pt idx="16">
                  <c:v>6.500000</c:v>
                </c:pt>
                <c:pt idx="17">
                  <c:v>6.500000</c:v>
                </c:pt>
                <c:pt idx="18">
                  <c:v>7.500000</c:v>
                </c:pt>
                <c:pt idx="19">
                  <c:v>7.500000</c:v>
                </c:pt>
                <c:pt idx="20">
                  <c:v>7.500000</c:v>
                </c:pt>
                <c:pt idx="21">
                  <c:v>7.000000</c:v>
                </c:pt>
                <c:pt idx="22">
                  <c:v>7.000000</c:v>
                </c:pt>
                <c:pt idx="23">
                  <c:v>7.000000</c:v>
                </c:pt>
                <c:pt idx="24">
                  <c:v>6.500000</c:v>
                </c:pt>
                <c:pt idx="25">
                  <c:v>7.500000</c:v>
                </c:pt>
                <c:pt idx="26">
                  <c:v>8.000000</c:v>
                </c:pt>
                <c:pt idx="27">
                  <c:v>8.000000</c:v>
                </c:pt>
                <c:pt idx="28">
                  <c:v>8.000000</c:v>
                </c:pt>
                <c:pt idx="29">
                  <c:v>8.500000</c:v>
                </c:pt>
                <c:pt idx="30">
                  <c:v>7.500000</c:v>
                </c:pt>
                <c:pt idx="31">
                  <c:v>8.500000</c:v>
                </c:pt>
                <c:pt idx="32">
                  <c:v>9.000000</c:v>
                </c:pt>
                <c:pt idx="33">
                  <c:v>9.000000</c:v>
                </c:pt>
                <c:pt idx="34">
                  <c:v>9.000000</c:v>
                </c:pt>
                <c:pt idx="35">
                  <c:v>9.000000</c:v>
                </c:pt>
                <c:pt idx="36">
                  <c:v>9.000000</c:v>
                </c:pt>
                <c:pt idx="37">
                  <c:v>8.000000</c:v>
                </c:pt>
                <c:pt idx="38">
                  <c:v>8.000000</c:v>
                </c:pt>
                <c:pt idx="39">
                  <c:v>8.000000</c:v>
                </c:pt>
                <c:pt idx="40">
                  <c:v>8.000000</c:v>
                </c:pt>
                <c:pt idx="41">
                  <c:v>8.000000</c:v>
                </c:pt>
                <c:pt idx="42">
                  <c:v>7.000000</c:v>
                </c:pt>
                <c:pt idx="43">
                  <c:v>7.000000</c:v>
                </c:pt>
                <c:pt idx="44">
                  <c:v>7.000000</c:v>
                </c:pt>
                <c:pt idx="45">
                  <c:v>7.000000</c:v>
                </c:pt>
                <c:pt idx="46">
                  <c:v>8.500000</c:v>
                </c:pt>
                <c:pt idx="47">
                  <c:v>8.500000</c:v>
                </c:pt>
                <c:pt idx="48">
                  <c:v>8.500000</c:v>
                </c:pt>
                <c:pt idx="49">
                  <c:v>8.500000</c:v>
                </c:pt>
                <c:pt idx="50">
                  <c:v>8.000000</c:v>
                </c:pt>
                <c:pt idx="51">
                  <c:v>6.000000</c:v>
                </c:pt>
                <c:pt idx="52">
                  <c:v>6.500000</c:v>
                </c:pt>
                <c:pt idx="53">
                  <c:v>6.000000</c:v>
                </c:pt>
                <c:pt idx="54">
                  <c:v>6.000000</c:v>
                </c:pt>
                <c:pt idx="55">
                  <c:v>6.000000</c:v>
                </c:pt>
                <c:pt idx="56">
                  <c:v>6.000000</c:v>
                </c:pt>
                <c:pt idx="57">
                  <c:v>6.000000</c:v>
                </c:pt>
                <c:pt idx="58">
                  <c:v>6.000000</c:v>
                </c:pt>
                <c:pt idx="59">
                  <c:v>6.000000</c:v>
                </c:pt>
                <c:pt idx="60">
                  <c:v>6.000000</c:v>
                </c:pt>
                <c:pt idx="61">
                  <c:v>6.000000</c:v>
                </c:pt>
                <c:pt idx="62">
                  <c:v>5.500000</c:v>
                </c:pt>
                <c:pt idx="63">
                  <c:v>5.500000</c:v>
                </c:pt>
                <c:pt idx="64">
                  <c:v>6.000000</c:v>
                </c:pt>
                <c:pt idx="65">
                  <c:v>5.500000</c:v>
                </c:pt>
                <c:pt idx="66">
                  <c:v>5.500000</c:v>
                </c:pt>
                <c:pt idx="67">
                  <c:v>6.500000</c:v>
                </c:pt>
                <c:pt idx="68">
                  <c:v>6.500000</c:v>
                </c:pt>
                <c:pt idx="69">
                  <c:v>6.500000</c:v>
                </c:pt>
                <c:pt idx="70">
                  <c:v>6.500000</c:v>
                </c:pt>
                <c:pt idx="71">
                  <c:v>7.000000</c:v>
                </c:pt>
                <c:pt idx="72">
                  <c:v>8.500000</c:v>
                </c:pt>
                <c:pt idx="73">
                  <c:v>9.500000</c:v>
                </c:pt>
                <c:pt idx="74">
                  <c:v>9.500000</c:v>
                </c:pt>
                <c:pt idx="75">
                  <c:v>9.500000</c:v>
                </c:pt>
                <c:pt idx="76">
                  <c:v>10.500000</c:v>
                </c:pt>
                <c:pt idx="77">
                  <c:v>12.000000</c:v>
                </c:pt>
                <c:pt idx="78">
                  <c:v>12.000000</c:v>
                </c:pt>
                <c:pt idx="79">
                  <c:v>12.000000</c:v>
                </c:pt>
                <c:pt idx="80">
                  <c:v>12.000000</c:v>
                </c:pt>
                <c:pt idx="81">
                  <c:v>10.000000</c:v>
                </c:pt>
                <c:pt idx="82">
                  <c:v>10.000000</c:v>
                </c:pt>
                <c:pt idx="83">
                  <c:v>9.500000</c:v>
                </c:pt>
                <c:pt idx="84">
                  <c:v>9.500000</c:v>
                </c:pt>
                <c:pt idx="85">
                  <c:v>10.500000</c:v>
                </c:pt>
                <c:pt idx="86">
                  <c:v>9.500000</c:v>
                </c:pt>
                <c:pt idx="87">
                  <c:v>9.000000</c:v>
                </c:pt>
                <c:pt idx="88">
                  <c:v>9.000000</c:v>
                </c:pt>
                <c:pt idx="89">
                  <c:v>9.500000</c:v>
                </c:pt>
                <c:pt idx="90">
                  <c:v>10.500000</c:v>
                </c:pt>
                <c:pt idx="91">
                  <c:v>10.500000</c:v>
                </c:pt>
                <c:pt idx="92">
                  <c:v>10.000000</c:v>
                </c:pt>
                <c:pt idx="93">
                  <c:v>10.500000</c:v>
                </c:pt>
                <c:pt idx="94">
                  <c:v>10.500000</c:v>
                </c:pt>
                <c:pt idx="95">
                  <c:v>10.500000</c:v>
                </c:pt>
                <c:pt idx="96">
                  <c:v>10.500000</c:v>
                </c:pt>
                <c:pt idx="97">
                  <c:v>10.500000</c:v>
                </c:pt>
                <c:pt idx="98">
                  <c:v>10.500000</c:v>
                </c:pt>
                <c:pt idx="99">
                  <c:v>10.500000</c:v>
                </c:pt>
                <c:pt idx="100">
                  <c:v>10.000000</c:v>
                </c:pt>
                <c:pt idx="101">
                  <c:v>10.500000</c:v>
                </c:pt>
                <c:pt idx="102">
                  <c:v>10.500000</c:v>
                </c:pt>
                <c:pt idx="103">
                  <c:v>9.500000</c:v>
                </c:pt>
                <c:pt idx="104">
                  <c:v>9.500000</c:v>
                </c:pt>
                <c:pt idx="105">
                  <c:v>8.500000</c:v>
                </c:pt>
                <c:pt idx="106">
                  <c:v>9.500000</c:v>
                </c:pt>
                <c:pt idx="107">
                  <c:v>9.500000</c:v>
                </c:pt>
                <c:pt idx="108">
                  <c:v>8.500000</c:v>
                </c:pt>
                <c:pt idx="109">
                  <c:v>8.500000</c:v>
                </c:pt>
                <c:pt idx="110">
                  <c:v>9.500000</c:v>
                </c:pt>
                <c:pt idx="111">
                  <c:v>9.500000</c:v>
                </c:pt>
                <c:pt idx="112">
                  <c:v>9.500000</c:v>
                </c:pt>
                <c:pt idx="113">
                  <c:v>9.000000</c:v>
                </c:pt>
                <c:pt idx="114">
                  <c:v>9.000000</c:v>
                </c:pt>
                <c:pt idx="115">
                  <c:v>9.500000</c:v>
                </c:pt>
                <c:pt idx="116">
                  <c:v>9.500000</c:v>
                </c:pt>
                <c:pt idx="117">
                  <c:v>9.500000</c:v>
                </c:pt>
                <c:pt idx="118">
                  <c:v>10.000000</c:v>
                </c:pt>
                <c:pt idx="119">
                  <c:v>9.500000</c:v>
                </c:pt>
                <c:pt idx="120">
                  <c:v>9.500000</c:v>
                </c:pt>
                <c:pt idx="121">
                  <c:v>9.500000</c:v>
                </c:pt>
                <c:pt idx="122">
                  <c:v>9.500000</c:v>
                </c:pt>
                <c:pt idx="123">
                  <c:v>9.500000</c:v>
                </c:pt>
                <c:pt idx="124">
                  <c:v>9.500000</c:v>
                </c:pt>
                <c:pt idx="125">
                  <c:v>10.500000</c:v>
                </c:pt>
                <c:pt idx="126">
                  <c:v>10.000000</c:v>
                </c:pt>
                <c:pt idx="127">
                  <c:v>10.000000</c:v>
                </c:pt>
                <c:pt idx="128">
                  <c:v>10.000000</c:v>
                </c:pt>
                <c:pt idx="129">
                  <c:v>11.000000</c:v>
                </c:pt>
                <c:pt idx="130">
                  <c:v>11.000000</c:v>
                </c:pt>
                <c:pt idx="131">
                  <c:v>9.500000</c:v>
                </c:pt>
                <c:pt idx="132">
                  <c:v>9.500000</c:v>
                </c:pt>
                <c:pt idx="133">
                  <c:v>9.500000</c:v>
                </c:pt>
                <c:pt idx="134">
                  <c:v>8.000000</c:v>
                </c:pt>
                <c:pt idx="135">
                  <c:v>8.000000</c:v>
                </c:pt>
                <c:pt idx="136">
                  <c:v>9.500000</c:v>
                </c:pt>
                <c:pt idx="137">
                  <c:v>9.500000</c:v>
                </c:pt>
                <c:pt idx="138">
                  <c:v>9.500000</c:v>
                </c:pt>
                <c:pt idx="139">
                  <c:v>10.000000</c:v>
                </c:pt>
                <c:pt idx="140">
                  <c:v>10.000000</c:v>
                </c:pt>
                <c:pt idx="141">
                  <c:v>12.500000</c:v>
                </c:pt>
                <c:pt idx="142">
                  <c:v>12.500000</c:v>
                </c:pt>
                <c:pt idx="143">
                  <c:v>13.500000</c:v>
                </c:pt>
                <c:pt idx="144">
                  <c:v>14.500000</c:v>
                </c:pt>
                <c:pt idx="145">
                  <c:v>14.500000</c:v>
                </c:pt>
                <c:pt idx="146">
                  <c:v>14.500000</c:v>
                </c:pt>
                <c:pt idx="147">
                  <c:v>15.000000</c:v>
                </c:pt>
                <c:pt idx="148">
                  <c:v>15.000000</c:v>
                </c:pt>
                <c:pt idx="149">
                  <c:v>15.000000</c:v>
                </c:pt>
                <c:pt idx="150">
                  <c:v>15.000000</c:v>
                </c:pt>
                <c:pt idx="151">
                  <c:v>15.500000</c:v>
                </c:pt>
                <c:pt idx="152">
                  <c:v>16.000000</c:v>
                </c:pt>
                <c:pt idx="153">
                  <c:v>15.500000</c:v>
                </c:pt>
                <c:pt idx="154">
                  <c:v>15.500000</c:v>
                </c:pt>
                <c:pt idx="155">
                  <c:v>14.500000</c:v>
                </c:pt>
                <c:pt idx="156">
                  <c:v>15.000000</c:v>
                </c:pt>
                <c:pt idx="157">
                  <c:v>15.500000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'Linear - Linear Fitting'!$D$2</c:f>
              <c:strCache>
                <c:ptCount val="1"/>
                <c:pt idx="0">
                  <c:v>Hurricanes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72FF4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'Linear - Linear Fitting'!$B$3:$B$160</c:f>
              <c:numCache>
                <c:ptCount val="158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  <c:pt idx="146">
                  <c:v>1997.000000</c:v>
                </c:pt>
                <c:pt idx="147">
                  <c:v>1998.000000</c:v>
                </c:pt>
                <c:pt idx="148">
                  <c:v>1999.000000</c:v>
                </c:pt>
                <c:pt idx="149">
                  <c:v>2000.000000</c:v>
                </c:pt>
                <c:pt idx="150">
                  <c:v>2001.000000</c:v>
                </c:pt>
                <c:pt idx="151">
                  <c:v>2002.000000</c:v>
                </c:pt>
                <c:pt idx="152">
                  <c:v>2003.000000</c:v>
                </c:pt>
                <c:pt idx="153">
                  <c:v>2004.000000</c:v>
                </c:pt>
                <c:pt idx="154">
                  <c:v>2005.000000</c:v>
                </c:pt>
                <c:pt idx="155">
                  <c:v>2006.000000</c:v>
                </c:pt>
                <c:pt idx="156">
                  <c:v>2007.000000</c:v>
                </c:pt>
                <c:pt idx="157">
                  <c:v>2008.000000</c:v>
                </c:pt>
              </c:numCache>
            </c:numRef>
          </c:xVal>
          <c:yVal>
            <c:numRef>
              <c:f>'Linear - Linear Fitting'!$D$3:$D$160</c:f>
              <c:numCache>
                <c:ptCount val="158"/>
                <c:pt idx="0">
                  <c:v>4.000000</c:v>
                </c:pt>
                <c:pt idx="1">
                  <c:v>4.500000</c:v>
                </c:pt>
                <c:pt idx="2">
                  <c:v>4.000000</c:v>
                </c:pt>
                <c:pt idx="3">
                  <c:v>4.500000</c:v>
                </c:pt>
                <c:pt idx="4">
                  <c:v>4.500000</c:v>
                </c:pt>
                <c:pt idx="5">
                  <c:v>4.500000</c:v>
                </c:pt>
                <c:pt idx="6">
                  <c:v>5.500000</c:v>
                </c:pt>
                <c:pt idx="7">
                  <c:v>6.000000</c:v>
                </c:pt>
                <c:pt idx="8">
                  <c:v>5.500000</c:v>
                </c:pt>
                <c:pt idx="9">
                  <c:v>5.500000</c:v>
                </c:pt>
                <c:pt idx="10">
                  <c:v>5.500000</c:v>
                </c:pt>
                <c:pt idx="11">
                  <c:v>5.500000</c:v>
                </c:pt>
                <c:pt idx="12">
                  <c:v>5.500000</c:v>
                </c:pt>
                <c:pt idx="13">
                  <c:v>5.000000</c:v>
                </c:pt>
                <c:pt idx="14">
                  <c:v>5.000000</c:v>
                </c:pt>
                <c:pt idx="15">
                  <c:v>5.500000</c:v>
                </c:pt>
                <c:pt idx="16">
                  <c:v>4.500000</c:v>
                </c:pt>
                <c:pt idx="17">
                  <c:v>4.000000</c:v>
                </c:pt>
                <c:pt idx="18">
                  <c:v>4.500000</c:v>
                </c:pt>
                <c:pt idx="19">
                  <c:v>4.500000</c:v>
                </c:pt>
                <c:pt idx="20">
                  <c:v>4.500000</c:v>
                </c:pt>
                <c:pt idx="21">
                  <c:v>4.000000</c:v>
                </c:pt>
                <c:pt idx="22">
                  <c:v>4.000000</c:v>
                </c:pt>
                <c:pt idx="23">
                  <c:v>4.000000</c:v>
                </c:pt>
                <c:pt idx="24">
                  <c:v>4.000000</c:v>
                </c:pt>
                <c:pt idx="25">
                  <c:v>4.000000</c:v>
                </c:pt>
                <c:pt idx="26">
                  <c:v>5.000000</c:v>
                </c:pt>
                <c:pt idx="27">
                  <c:v>6.000000</c:v>
                </c:pt>
                <c:pt idx="28">
                  <c:v>6.000000</c:v>
                </c:pt>
                <c:pt idx="29">
                  <c:v>6.000000</c:v>
                </c:pt>
                <c:pt idx="30">
                  <c:v>5.000000</c:v>
                </c:pt>
                <c:pt idx="31">
                  <c:v>6.000000</c:v>
                </c:pt>
                <c:pt idx="32">
                  <c:v>6.000000</c:v>
                </c:pt>
                <c:pt idx="33">
                  <c:v>6.000000</c:v>
                </c:pt>
                <c:pt idx="34">
                  <c:v>6.000000</c:v>
                </c:pt>
                <c:pt idx="35">
                  <c:v>6.000000</c:v>
                </c:pt>
                <c:pt idx="36">
                  <c:v>6.000000</c:v>
                </c:pt>
                <c:pt idx="37">
                  <c:v>5.500000</c:v>
                </c:pt>
                <c:pt idx="38">
                  <c:v>5.000000</c:v>
                </c:pt>
                <c:pt idx="39">
                  <c:v>5.000000</c:v>
                </c:pt>
                <c:pt idx="40">
                  <c:v>5.000000</c:v>
                </c:pt>
                <c:pt idx="41">
                  <c:v>5.000000</c:v>
                </c:pt>
                <c:pt idx="42">
                  <c:v>5.000000</c:v>
                </c:pt>
                <c:pt idx="43">
                  <c:v>5.000000</c:v>
                </c:pt>
                <c:pt idx="44">
                  <c:v>4.500000</c:v>
                </c:pt>
                <c:pt idx="45">
                  <c:v>4.500000</c:v>
                </c:pt>
                <c:pt idx="46">
                  <c:v>4.500000</c:v>
                </c:pt>
                <c:pt idx="47">
                  <c:v>4.500000</c:v>
                </c:pt>
                <c:pt idx="48">
                  <c:v>4.500000</c:v>
                </c:pt>
                <c:pt idx="49">
                  <c:v>5.000000</c:v>
                </c:pt>
                <c:pt idx="50">
                  <c:v>5.000000</c:v>
                </c:pt>
                <c:pt idx="51">
                  <c:v>3.500000</c:v>
                </c:pt>
                <c:pt idx="52">
                  <c:v>4.000000</c:v>
                </c:pt>
                <c:pt idx="53">
                  <c:v>4.000000</c:v>
                </c:pt>
                <c:pt idx="54">
                  <c:v>3.500000</c:v>
                </c:pt>
                <c:pt idx="55">
                  <c:v>4.000000</c:v>
                </c:pt>
                <c:pt idx="56">
                  <c:v>4.000000</c:v>
                </c:pt>
                <c:pt idx="57">
                  <c:v>4.000000</c:v>
                </c:pt>
                <c:pt idx="58">
                  <c:v>4.000000</c:v>
                </c:pt>
                <c:pt idx="59">
                  <c:v>3.500000</c:v>
                </c:pt>
                <c:pt idx="60">
                  <c:v>4.000000</c:v>
                </c:pt>
                <c:pt idx="61">
                  <c:v>4.000000</c:v>
                </c:pt>
                <c:pt idx="62">
                  <c:v>4.000000</c:v>
                </c:pt>
                <c:pt idx="63">
                  <c:v>4.000000</c:v>
                </c:pt>
                <c:pt idx="64">
                  <c:v>4.000000</c:v>
                </c:pt>
                <c:pt idx="65">
                  <c:v>4.000000</c:v>
                </c:pt>
                <c:pt idx="66">
                  <c:v>4.000000</c:v>
                </c:pt>
                <c:pt idx="67">
                  <c:v>4.000000</c:v>
                </c:pt>
                <c:pt idx="68">
                  <c:v>4.000000</c:v>
                </c:pt>
                <c:pt idx="69">
                  <c:v>4.000000</c:v>
                </c:pt>
                <c:pt idx="70">
                  <c:v>4.000000</c:v>
                </c:pt>
                <c:pt idx="71">
                  <c:v>3.500000</c:v>
                </c:pt>
                <c:pt idx="72">
                  <c:v>4.000000</c:v>
                </c:pt>
                <c:pt idx="73">
                  <c:v>4.000000</c:v>
                </c:pt>
                <c:pt idx="74">
                  <c:v>4.000000</c:v>
                </c:pt>
                <c:pt idx="75">
                  <c:v>4.500000</c:v>
                </c:pt>
                <c:pt idx="76">
                  <c:v>4.500000</c:v>
                </c:pt>
                <c:pt idx="77">
                  <c:v>4.500000</c:v>
                </c:pt>
                <c:pt idx="78">
                  <c:v>4.500000</c:v>
                </c:pt>
                <c:pt idx="79">
                  <c:v>4.500000</c:v>
                </c:pt>
                <c:pt idx="80">
                  <c:v>5.500000</c:v>
                </c:pt>
                <c:pt idx="81">
                  <c:v>5.500000</c:v>
                </c:pt>
                <c:pt idx="82">
                  <c:v>4.500000</c:v>
                </c:pt>
                <c:pt idx="83">
                  <c:v>4.500000</c:v>
                </c:pt>
                <c:pt idx="84">
                  <c:v>4.500000</c:v>
                </c:pt>
                <c:pt idx="85">
                  <c:v>4.500000</c:v>
                </c:pt>
                <c:pt idx="86">
                  <c:v>4.000000</c:v>
                </c:pt>
                <c:pt idx="87">
                  <c:v>4.500000</c:v>
                </c:pt>
                <c:pt idx="88">
                  <c:v>5.000000</c:v>
                </c:pt>
                <c:pt idx="89">
                  <c:v>5.000000</c:v>
                </c:pt>
                <c:pt idx="90">
                  <c:v>5.000000</c:v>
                </c:pt>
                <c:pt idx="91">
                  <c:v>5.500000</c:v>
                </c:pt>
                <c:pt idx="92">
                  <c:v>6.000000</c:v>
                </c:pt>
                <c:pt idx="93">
                  <c:v>6.000000</c:v>
                </c:pt>
                <c:pt idx="94">
                  <c:v>6.000000</c:v>
                </c:pt>
                <c:pt idx="95">
                  <c:v>6.500000</c:v>
                </c:pt>
                <c:pt idx="96">
                  <c:v>6.500000</c:v>
                </c:pt>
                <c:pt idx="97">
                  <c:v>6.500000</c:v>
                </c:pt>
                <c:pt idx="98">
                  <c:v>7.000000</c:v>
                </c:pt>
                <c:pt idx="99">
                  <c:v>7.000000</c:v>
                </c:pt>
                <c:pt idx="100">
                  <c:v>6.500000</c:v>
                </c:pt>
                <c:pt idx="101">
                  <c:v>6.500000</c:v>
                </c:pt>
                <c:pt idx="102">
                  <c:v>6.500000</c:v>
                </c:pt>
                <c:pt idx="103">
                  <c:v>7.000000</c:v>
                </c:pt>
                <c:pt idx="104">
                  <c:v>6.500000</c:v>
                </c:pt>
                <c:pt idx="105">
                  <c:v>5.000000</c:v>
                </c:pt>
                <c:pt idx="106">
                  <c:v>6.500000</c:v>
                </c:pt>
                <c:pt idx="107">
                  <c:v>6.500000</c:v>
                </c:pt>
                <c:pt idx="108">
                  <c:v>6.000000</c:v>
                </c:pt>
                <c:pt idx="109">
                  <c:v>6.000000</c:v>
                </c:pt>
                <c:pt idx="110">
                  <c:v>6.000000</c:v>
                </c:pt>
                <c:pt idx="111">
                  <c:v>6.000000</c:v>
                </c:pt>
                <c:pt idx="112">
                  <c:v>6.000000</c:v>
                </c:pt>
                <c:pt idx="113">
                  <c:v>5.500000</c:v>
                </c:pt>
                <c:pt idx="114">
                  <c:v>4.500000</c:v>
                </c:pt>
                <c:pt idx="115">
                  <c:v>5.500000</c:v>
                </c:pt>
                <c:pt idx="116">
                  <c:v>5.500000</c:v>
                </c:pt>
                <c:pt idx="117">
                  <c:v>5.000000</c:v>
                </c:pt>
                <c:pt idx="118">
                  <c:v>5.000000</c:v>
                </c:pt>
                <c:pt idx="119">
                  <c:v>5.000000</c:v>
                </c:pt>
                <c:pt idx="120">
                  <c:v>5.000000</c:v>
                </c:pt>
                <c:pt idx="121">
                  <c:v>5.000000</c:v>
                </c:pt>
                <c:pt idx="122">
                  <c:v>5.000000</c:v>
                </c:pt>
                <c:pt idx="123">
                  <c:v>5.000000</c:v>
                </c:pt>
                <c:pt idx="124">
                  <c:v>5.000000</c:v>
                </c:pt>
                <c:pt idx="125">
                  <c:v>5.000000</c:v>
                </c:pt>
                <c:pt idx="126">
                  <c:v>5.000000</c:v>
                </c:pt>
                <c:pt idx="127">
                  <c:v>5.000000</c:v>
                </c:pt>
                <c:pt idx="128">
                  <c:v>5.000000</c:v>
                </c:pt>
                <c:pt idx="129">
                  <c:v>5.000000</c:v>
                </c:pt>
                <c:pt idx="130">
                  <c:v>5.000000</c:v>
                </c:pt>
                <c:pt idx="131">
                  <c:v>4.500000</c:v>
                </c:pt>
                <c:pt idx="132">
                  <c:v>4.500000</c:v>
                </c:pt>
                <c:pt idx="133">
                  <c:v>4.500000</c:v>
                </c:pt>
                <c:pt idx="134">
                  <c:v>4.000000</c:v>
                </c:pt>
                <c:pt idx="135">
                  <c:v>4.000000</c:v>
                </c:pt>
                <c:pt idx="136">
                  <c:v>4.500000</c:v>
                </c:pt>
                <c:pt idx="137">
                  <c:v>4.500000</c:v>
                </c:pt>
                <c:pt idx="138">
                  <c:v>5.500000</c:v>
                </c:pt>
                <c:pt idx="139">
                  <c:v>6.000000</c:v>
                </c:pt>
                <c:pt idx="140">
                  <c:v>6.000000</c:v>
                </c:pt>
                <c:pt idx="141">
                  <c:v>8.000000</c:v>
                </c:pt>
                <c:pt idx="142">
                  <c:v>8.000000</c:v>
                </c:pt>
                <c:pt idx="143">
                  <c:v>8.000000</c:v>
                </c:pt>
                <c:pt idx="144">
                  <c:v>8.500000</c:v>
                </c:pt>
                <c:pt idx="145">
                  <c:v>8.500000</c:v>
                </c:pt>
                <c:pt idx="146">
                  <c:v>8.000000</c:v>
                </c:pt>
                <c:pt idx="147">
                  <c:v>8.000000</c:v>
                </c:pt>
                <c:pt idx="148">
                  <c:v>8.000000</c:v>
                </c:pt>
                <c:pt idx="149">
                  <c:v>7.500000</c:v>
                </c:pt>
                <c:pt idx="150">
                  <c:v>7.500000</c:v>
                </c:pt>
                <c:pt idx="151">
                  <c:v>7.000000</c:v>
                </c:pt>
                <c:pt idx="152">
                  <c:v>7.500000</c:v>
                </c:pt>
                <c:pt idx="153">
                  <c:v>7.500000</c:v>
                </c:pt>
                <c:pt idx="154">
                  <c:v>6.500000</c:v>
                </c:pt>
                <c:pt idx="155">
                  <c:v>6.000000</c:v>
                </c:pt>
                <c:pt idx="156">
                  <c:v>6.500000</c:v>
                </c:pt>
                <c:pt idx="157">
                  <c:v>7.000000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'Linear - Linear Fitting'!$E$2</c:f>
              <c:strCache>
                <c:ptCount val="1"/>
                <c:pt idx="0">
                  <c:v>Major Hurricane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FFBF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'Linear - Linear Fitting'!$B$3:$B$160</c:f>
              <c:numCache>
                <c:ptCount val="158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  <c:pt idx="146">
                  <c:v>1997.000000</c:v>
                </c:pt>
                <c:pt idx="147">
                  <c:v>1998.000000</c:v>
                </c:pt>
                <c:pt idx="148">
                  <c:v>1999.000000</c:v>
                </c:pt>
                <c:pt idx="149">
                  <c:v>2000.000000</c:v>
                </c:pt>
                <c:pt idx="150">
                  <c:v>2001.000000</c:v>
                </c:pt>
                <c:pt idx="151">
                  <c:v>2002.000000</c:v>
                </c:pt>
                <c:pt idx="152">
                  <c:v>2003.000000</c:v>
                </c:pt>
                <c:pt idx="153">
                  <c:v>2004.000000</c:v>
                </c:pt>
                <c:pt idx="154">
                  <c:v>2005.000000</c:v>
                </c:pt>
                <c:pt idx="155">
                  <c:v>2006.000000</c:v>
                </c:pt>
                <c:pt idx="156">
                  <c:v>2007.000000</c:v>
                </c:pt>
                <c:pt idx="157">
                  <c:v>2008.000000</c:v>
                </c:pt>
              </c:numCache>
            </c:numRef>
          </c:xVal>
          <c:yVal>
            <c:numRef>
              <c:f>'Linear - Linear Fitting'!$E$3:$E$160</c:f>
              <c:numCache>
                <c:ptCount val="158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0.500000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0.500000</c:v>
                </c:pt>
                <c:pt idx="12">
                  <c:v>0.500000</c:v>
                </c:pt>
                <c:pt idx="13">
                  <c:v>1.000000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1.000000</c:v>
                </c:pt>
                <c:pt idx="18">
                  <c:v>1.500000</c:v>
                </c:pt>
                <c:pt idx="19">
                  <c:v>2.000000</c:v>
                </c:pt>
                <c:pt idx="20">
                  <c:v>2.000000</c:v>
                </c:pt>
                <c:pt idx="21">
                  <c:v>1.500000</c:v>
                </c:pt>
                <c:pt idx="22">
                  <c:v>2.000000</c:v>
                </c:pt>
                <c:pt idx="23">
                  <c:v>2.000000</c:v>
                </c:pt>
                <c:pt idx="24">
                  <c:v>2.000000</c:v>
                </c:pt>
                <c:pt idx="25">
                  <c:v>2.000000</c:v>
                </c:pt>
                <c:pt idx="26">
                  <c:v>2.000000</c:v>
                </c:pt>
                <c:pt idx="27">
                  <c:v>2.000000</c:v>
                </c:pt>
                <c:pt idx="28">
                  <c:v>2.000000</c:v>
                </c:pt>
                <c:pt idx="29">
                  <c:v>2.000000</c:v>
                </c:pt>
                <c:pt idx="30">
                  <c:v>1.500000</c:v>
                </c:pt>
                <c:pt idx="31">
                  <c:v>1.500000</c:v>
                </c:pt>
                <c:pt idx="32">
                  <c:v>1.000000</c:v>
                </c:pt>
                <c:pt idx="33">
                  <c:v>1.000000</c:v>
                </c:pt>
                <c:pt idx="34">
                  <c:v>1.500000</c:v>
                </c:pt>
                <c:pt idx="35">
                  <c:v>1.500000</c:v>
                </c:pt>
                <c:pt idx="36">
                  <c:v>1.500000</c:v>
                </c:pt>
                <c:pt idx="37">
                  <c:v>1.000000</c:v>
                </c:pt>
                <c:pt idx="38">
                  <c:v>1.000000</c:v>
                </c:pt>
                <c:pt idx="39">
                  <c:v>1.000000</c:v>
                </c:pt>
                <c:pt idx="40">
                  <c:v>1.500000</c:v>
                </c:pt>
                <c:pt idx="41">
                  <c:v>1.500000</c:v>
                </c:pt>
                <c:pt idx="42">
                  <c:v>1.500000</c:v>
                </c:pt>
                <c:pt idx="43">
                  <c:v>1.000000</c:v>
                </c:pt>
                <c:pt idx="44">
                  <c:v>0.500000</c:v>
                </c:pt>
                <c:pt idx="45">
                  <c:v>1.000000</c:v>
                </c:pt>
                <c:pt idx="46">
                  <c:v>1.000000</c:v>
                </c:pt>
                <c:pt idx="47">
                  <c:v>1.000000</c:v>
                </c:pt>
                <c:pt idx="48">
                  <c:v>1.000000</c:v>
                </c:pt>
                <c:pt idx="49">
                  <c:v>1.000000</c:v>
                </c:pt>
                <c:pt idx="50">
                  <c:v>1.000000</c:v>
                </c:pt>
                <c:pt idx="51">
                  <c:v>1.000000</c:v>
                </c:pt>
                <c:pt idx="52">
                  <c:v>1.000000</c:v>
                </c:pt>
                <c:pt idx="53">
                  <c:v>1.000000</c:v>
                </c:pt>
                <c:pt idx="54">
                  <c:v>1.000000</c:v>
                </c:pt>
                <c:pt idx="55">
                  <c:v>1.000000</c:v>
                </c:pt>
                <c:pt idx="56">
                  <c:v>1.000000</c:v>
                </c:pt>
                <c:pt idx="57">
                  <c:v>1.000000</c:v>
                </c:pt>
                <c:pt idx="58">
                  <c:v>1.000000</c:v>
                </c:pt>
                <c:pt idx="59">
                  <c:v>1.000000</c:v>
                </c:pt>
                <c:pt idx="60">
                  <c:v>1.000000</c:v>
                </c:pt>
                <c:pt idx="61">
                  <c:v>1.000000</c:v>
                </c:pt>
                <c:pt idx="62">
                  <c:v>1.000000</c:v>
                </c:pt>
                <c:pt idx="63">
                  <c:v>1.000000</c:v>
                </c:pt>
                <c:pt idx="64">
                  <c:v>1.500000</c:v>
                </c:pt>
                <c:pt idx="65">
                  <c:v>1.000000</c:v>
                </c:pt>
                <c:pt idx="66">
                  <c:v>1.000000</c:v>
                </c:pt>
                <c:pt idx="67">
                  <c:v>1.000000</c:v>
                </c:pt>
                <c:pt idx="68">
                  <c:v>1.000000</c:v>
                </c:pt>
                <c:pt idx="69">
                  <c:v>1.000000</c:v>
                </c:pt>
                <c:pt idx="70">
                  <c:v>1.000000</c:v>
                </c:pt>
                <c:pt idx="71">
                  <c:v>1.000000</c:v>
                </c:pt>
                <c:pt idx="72">
                  <c:v>1.000000</c:v>
                </c:pt>
                <c:pt idx="73">
                  <c:v>1.500000</c:v>
                </c:pt>
                <c:pt idx="74">
                  <c:v>1.000000</c:v>
                </c:pt>
                <c:pt idx="75">
                  <c:v>1.500000</c:v>
                </c:pt>
                <c:pt idx="76">
                  <c:v>1.000000</c:v>
                </c:pt>
                <c:pt idx="77">
                  <c:v>1.000000</c:v>
                </c:pt>
                <c:pt idx="78">
                  <c:v>1.500000</c:v>
                </c:pt>
                <c:pt idx="79">
                  <c:v>1.500000</c:v>
                </c:pt>
                <c:pt idx="80">
                  <c:v>1.000000</c:v>
                </c:pt>
                <c:pt idx="81">
                  <c:v>1.500000</c:v>
                </c:pt>
                <c:pt idx="82">
                  <c:v>1.000000</c:v>
                </c:pt>
                <c:pt idx="83">
                  <c:v>1.000000</c:v>
                </c:pt>
                <c:pt idx="84">
                  <c:v>1.500000</c:v>
                </c:pt>
                <c:pt idx="85">
                  <c:v>1.500000</c:v>
                </c:pt>
                <c:pt idx="86">
                  <c:v>1.500000</c:v>
                </c:pt>
                <c:pt idx="87">
                  <c:v>2.000000</c:v>
                </c:pt>
                <c:pt idx="88">
                  <c:v>2.000000</c:v>
                </c:pt>
                <c:pt idx="89">
                  <c:v>2.000000</c:v>
                </c:pt>
                <c:pt idx="90">
                  <c:v>2.500000</c:v>
                </c:pt>
                <c:pt idx="91">
                  <c:v>2.500000</c:v>
                </c:pt>
                <c:pt idx="92">
                  <c:v>3.000000</c:v>
                </c:pt>
                <c:pt idx="93">
                  <c:v>3.000000</c:v>
                </c:pt>
                <c:pt idx="94">
                  <c:v>3.000000</c:v>
                </c:pt>
                <c:pt idx="95">
                  <c:v>3.500000</c:v>
                </c:pt>
                <c:pt idx="96">
                  <c:v>3.500000</c:v>
                </c:pt>
                <c:pt idx="97">
                  <c:v>3.500000</c:v>
                </c:pt>
                <c:pt idx="98">
                  <c:v>3.500000</c:v>
                </c:pt>
                <c:pt idx="99">
                  <c:v>3.500000</c:v>
                </c:pt>
                <c:pt idx="100">
                  <c:v>2.500000</c:v>
                </c:pt>
                <c:pt idx="101">
                  <c:v>2.500000</c:v>
                </c:pt>
                <c:pt idx="102">
                  <c:v>2.000000</c:v>
                </c:pt>
                <c:pt idx="103">
                  <c:v>2.000000</c:v>
                </c:pt>
                <c:pt idx="104">
                  <c:v>2.000000</c:v>
                </c:pt>
                <c:pt idx="105">
                  <c:v>2.000000</c:v>
                </c:pt>
                <c:pt idx="106">
                  <c:v>2.000000</c:v>
                </c:pt>
                <c:pt idx="107">
                  <c:v>2.000000</c:v>
                </c:pt>
                <c:pt idx="108">
                  <c:v>2.000000</c:v>
                </c:pt>
                <c:pt idx="109">
                  <c:v>2.000000</c:v>
                </c:pt>
                <c:pt idx="110">
                  <c:v>2.000000</c:v>
                </c:pt>
                <c:pt idx="111">
                  <c:v>1.500000</c:v>
                </c:pt>
                <c:pt idx="112">
                  <c:v>1.500000</c:v>
                </c:pt>
                <c:pt idx="113">
                  <c:v>1.000000</c:v>
                </c:pt>
                <c:pt idx="114">
                  <c:v>1.000000</c:v>
                </c:pt>
                <c:pt idx="115">
                  <c:v>1.500000</c:v>
                </c:pt>
                <c:pt idx="116">
                  <c:v>1.500000</c:v>
                </c:pt>
                <c:pt idx="117">
                  <c:v>1.500000</c:v>
                </c:pt>
                <c:pt idx="118">
                  <c:v>2.000000</c:v>
                </c:pt>
                <c:pt idx="119">
                  <c:v>2.000000</c:v>
                </c:pt>
                <c:pt idx="120">
                  <c:v>2.000000</c:v>
                </c:pt>
                <c:pt idx="121">
                  <c:v>2.000000</c:v>
                </c:pt>
                <c:pt idx="122">
                  <c:v>2.000000</c:v>
                </c:pt>
                <c:pt idx="123">
                  <c:v>2.000000</c:v>
                </c:pt>
                <c:pt idx="124">
                  <c:v>2.000000</c:v>
                </c:pt>
                <c:pt idx="125">
                  <c:v>2.000000</c:v>
                </c:pt>
                <c:pt idx="126">
                  <c:v>1.500000</c:v>
                </c:pt>
                <c:pt idx="127">
                  <c:v>1.500000</c:v>
                </c:pt>
                <c:pt idx="128">
                  <c:v>1.500000</c:v>
                </c:pt>
                <c:pt idx="129">
                  <c:v>1.500000</c:v>
                </c:pt>
                <c:pt idx="130">
                  <c:v>1.000000</c:v>
                </c:pt>
                <c:pt idx="131">
                  <c:v>1.000000</c:v>
                </c:pt>
                <c:pt idx="132">
                  <c:v>1.000000</c:v>
                </c:pt>
                <c:pt idx="133">
                  <c:v>1.000000</c:v>
                </c:pt>
                <c:pt idx="134">
                  <c:v>1.000000</c:v>
                </c:pt>
                <c:pt idx="135">
                  <c:v>1.000000</c:v>
                </c:pt>
                <c:pt idx="136">
                  <c:v>1.500000</c:v>
                </c:pt>
                <c:pt idx="137">
                  <c:v>1.500000</c:v>
                </c:pt>
                <c:pt idx="138">
                  <c:v>1.500000</c:v>
                </c:pt>
                <c:pt idx="139">
                  <c:v>1.500000</c:v>
                </c:pt>
                <c:pt idx="140">
                  <c:v>2.500000</c:v>
                </c:pt>
                <c:pt idx="141">
                  <c:v>3.000000</c:v>
                </c:pt>
                <c:pt idx="142">
                  <c:v>3.000000</c:v>
                </c:pt>
                <c:pt idx="143">
                  <c:v>3.000000</c:v>
                </c:pt>
                <c:pt idx="144">
                  <c:v>3.500000</c:v>
                </c:pt>
                <c:pt idx="145">
                  <c:v>3.500000</c:v>
                </c:pt>
                <c:pt idx="146">
                  <c:v>3.000000</c:v>
                </c:pt>
                <c:pt idx="147">
                  <c:v>3.000000</c:v>
                </c:pt>
                <c:pt idx="148">
                  <c:v>3.500000</c:v>
                </c:pt>
                <c:pt idx="149">
                  <c:v>3.000000</c:v>
                </c:pt>
                <c:pt idx="150">
                  <c:v>3.500000</c:v>
                </c:pt>
                <c:pt idx="151">
                  <c:v>3.500000</c:v>
                </c:pt>
                <c:pt idx="152">
                  <c:v>3.500000</c:v>
                </c:pt>
                <c:pt idx="153">
                  <c:v>3.000000</c:v>
                </c:pt>
                <c:pt idx="154">
                  <c:v>2.000000</c:v>
                </c:pt>
                <c:pt idx="155">
                  <c:v>2.000000</c:v>
                </c:pt>
                <c:pt idx="156">
                  <c:v>2.000000</c:v>
                </c:pt>
                <c:pt idx="157">
                  <c:v>3.000000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75"/>
        <c:minorUnit val="37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"/>
        <c:minorUnit val="2"/>
      </c:valAx>
      <c:spPr>
        <a:noFill/>
        <a:ln w="12700" cap="flat">
          <a:solidFill>
            <a:srgbClr val="000000"/>
          </a:solidFill>
          <a:prstDash val="solid"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4851"/>
          <c:y val="0"/>
          <c:w val="0.886569"/>
          <c:h val="0.10313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589484"/>
          <c:y val="0.12368"/>
          <c:w val="0.932805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'Linear - Linear Fitting'!$C$2</c:f>
              <c:strCache>
                <c:ptCount val="1"/>
                <c:pt idx="0">
                  <c:v>Named Storms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'Linear - Linear Fitting'!$G$32:$G$158</c:f>
              <c:numCache>
                <c:ptCount val="127"/>
                <c:pt idx="0">
                  <c:v>-41.788492</c:v>
                </c:pt>
                <c:pt idx="1">
                  <c:v>-41.788492</c:v>
                </c:pt>
                <c:pt idx="2">
                  <c:v>-42.828214</c:v>
                </c:pt>
                <c:pt idx="3">
                  <c:v>-42.918611</c:v>
                </c:pt>
                <c:pt idx="4">
                  <c:v>-44.646361</c:v>
                </c:pt>
                <c:pt idx="5">
                  <c:v>-42.918611</c:v>
                </c:pt>
                <c:pt idx="6">
                  <c:v>-46.132806</c:v>
                </c:pt>
                <c:pt idx="7">
                  <c:v>-46.132806</c:v>
                </c:pt>
                <c:pt idx="8">
                  <c:v>-43.375000</c:v>
                </c:pt>
                <c:pt idx="9">
                  <c:v>-46.132806</c:v>
                </c:pt>
                <c:pt idx="10">
                  <c:v>-47.228917</c:v>
                </c:pt>
                <c:pt idx="11">
                  <c:v>-44.565833</c:v>
                </c:pt>
                <c:pt idx="12">
                  <c:v>-44.565833</c:v>
                </c:pt>
                <c:pt idx="13">
                  <c:v>-44.565833</c:v>
                </c:pt>
                <c:pt idx="14">
                  <c:v>-44.565833</c:v>
                </c:pt>
                <c:pt idx="15">
                  <c:v>-47.671889</c:v>
                </c:pt>
                <c:pt idx="16">
                  <c:v>-47.722944</c:v>
                </c:pt>
                <c:pt idx="17">
                  <c:v>-50.644333</c:v>
                </c:pt>
                <c:pt idx="18">
                  <c:v>-51.820278</c:v>
                </c:pt>
                <c:pt idx="19">
                  <c:v>-52.523167</c:v>
                </c:pt>
                <c:pt idx="20">
                  <c:v>-53.070278</c:v>
                </c:pt>
                <c:pt idx="21">
                  <c:v>-55.335583</c:v>
                </c:pt>
                <c:pt idx="22">
                  <c:v>-58.970861</c:v>
                </c:pt>
                <c:pt idx="23">
                  <c:v>-58.970861</c:v>
                </c:pt>
                <c:pt idx="24">
                  <c:v>-56.753944</c:v>
                </c:pt>
                <c:pt idx="25">
                  <c:v>-53.070278</c:v>
                </c:pt>
                <c:pt idx="26">
                  <c:v>-52.958278</c:v>
                </c:pt>
                <c:pt idx="27">
                  <c:v>-52.958278</c:v>
                </c:pt>
                <c:pt idx="28">
                  <c:v>-51.205611</c:v>
                </c:pt>
                <c:pt idx="29">
                  <c:v>-49.548611</c:v>
                </c:pt>
                <c:pt idx="30">
                  <c:v>-47.374167</c:v>
                </c:pt>
                <c:pt idx="31">
                  <c:v>-44.724167</c:v>
                </c:pt>
                <c:pt idx="32">
                  <c:v>-44.724167</c:v>
                </c:pt>
                <c:pt idx="33">
                  <c:v>-44.724167</c:v>
                </c:pt>
                <c:pt idx="34">
                  <c:v>-46.875417</c:v>
                </c:pt>
                <c:pt idx="35">
                  <c:v>-46.875417</c:v>
                </c:pt>
                <c:pt idx="36">
                  <c:v>-47.192889</c:v>
                </c:pt>
                <c:pt idx="37">
                  <c:v>-47.192889</c:v>
                </c:pt>
                <c:pt idx="38">
                  <c:v>-45.581917</c:v>
                </c:pt>
                <c:pt idx="39">
                  <c:v>-46.513972</c:v>
                </c:pt>
                <c:pt idx="40">
                  <c:v>-47.555667</c:v>
                </c:pt>
                <c:pt idx="41">
                  <c:v>-47.555667</c:v>
                </c:pt>
                <c:pt idx="42">
                  <c:v>-46.513972</c:v>
                </c:pt>
                <c:pt idx="43">
                  <c:v>-44.974556</c:v>
                </c:pt>
                <c:pt idx="44">
                  <c:v>-44.892000</c:v>
                </c:pt>
                <c:pt idx="45">
                  <c:v>-43.984583</c:v>
                </c:pt>
                <c:pt idx="46">
                  <c:v>-43.331500</c:v>
                </c:pt>
                <c:pt idx="47">
                  <c:v>-43.331500</c:v>
                </c:pt>
                <c:pt idx="48">
                  <c:v>-42.405306</c:v>
                </c:pt>
                <c:pt idx="49">
                  <c:v>-42.405306</c:v>
                </c:pt>
                <c:pt idx="50">
                  <c:v>-41.717167</c:v>
                </c:pt>
                <c:pt idx="51">
                  <c:v>-41.717167</c:v>
                </c:pt>
                <c:pt idx="52">
                  <c:v>-41.717167</c:v>
                </c:pt>
                <c:pt idx="53">
                  <c:v>-40.386044</c:v>
                </c:pt>
                <c:pt idx="54">
                  <c:v>-38.011294</c:v>
                </c:pt>
                <c:pt idx="55">
                  <c:v>-32.092778</c:v>
                </c:pt>
                <c:pt idx="56">
                  <c:v>-24.416389</c:v>
                </c:pt>
                <c:pt idx="57">
                  <c:v>-24.416389</c:v>
                </c:pt>
                <c:pt idx="58">
                  <c:v>-24.416389</c:v>
                </c:pt>
                <c:pt idx="59">
                  <c:v>-24.416389</c:v>
                </c:pt>
                <c:pt idx="60">
                  <c:v>-24.416389</c:v>
                </c:pt>
                <c:pt idx="61">
                  <c:v>-27.404361</c:v>
                </c:pt>
                <c:pt idx="62">
                  <c:v>-33.187528</c:v>
                </c:pt>
                <c:pt idx="63">
                  <c:v>-33.187528</c:v>
                </c:pt>
                <c:pt idx="64">
                  <c:v>-33.533111</c:v>
                </c:pt>
                <c:pt idx="65">
                  <c:v>-36.029694</c:v>
                </c:pt>
                <c:pt idx="66">
                  <c:v>-38.576194</c:v>
                </c:pt>
                <c:pt idx="67">
                  <c:v>-39.492139</c:v>
                </c:pt>
                <c:pt idx="68">
                  <c:v>-38.576194</c:v>
                </c:pt>
                <c:pt idx="69">
                  <c:v>-36.019083</c:v>
                </c:pt>
                <c:pt idx="70">
                  <c:v>-33.907056</c:v>
                </c:pt>
                <c:pt idx="71">
                  <c:v>-33.907056</c:v>
                </c:pt>
                <c:pt idx="72">
                  <c:v>-34.604861</c:v>
                </c:pt>
                <c:pt idx="73">
                  <c:v>-34.954056</c:v>
                </c:pt>
                <c:pt idx="74">
                  <c:v>-35.045306</c:v>
                </c:pt>
                <c:pt idx="75">
                  <c:v>-35.045306</c:v>
                </c:pt>
                <c:pt idx="76">
                  <c:v>-35.045306</c:v>
                </c:pt>
                <c:pt idx="77">
                  <c:v>-35.045306</c:v>
                </c:pt>
                <c:pt idx="78">
                  <c:v>-35.313639</c:v>
                </c:pt>
                <c:pt idx="79">
                  <c:v>-37.521667</c:v>
                </c:pt>
                <c:pt idx="80">
                  <c:v>-37.521667</c:v>
                </c:pt>
                <c:pt idx="81">
                  <c:v>-39.011389</c:v>
                </c:pt>
                <c:pt idx="82">
                  <c:v>-39.590778</c:v>
                </c:pt>
                <c:pt idx="83">
                  <c:v>-39.590778</c:v>
                </c:pt>
                <c:pt idx="84">
                  <c:v>-39.590778</c:v>
                </c:pt>
                <c:pt idx="85">
                  <c:v>-39.590778</c:v>
                </c:pt>
                <c:pt idx="86">
                  <c:v>-39.590778</c:v>
                </c:pt>
                <c:pt idx="87">
                  <c:v>-40.437778</c:v>
                </c:pt>
                <c:pt idx="88">
                  <c:v>-39.011389</c:v>
                </c:pt>
                <c:pt idx="89">
                  <c:v>-37.534500</c:v>
                </c:pt>
                <c:pt idx="90">
                  <c:v>-37.534500</c:v>
                </c:pt>
                <c:pt idx="91">
                  <c:v>-36.093667</c:v>
                </c:pt>
                <c:pt idx="92">
                  <c:v>-35.397583</c:v>
                </c:pt>
                <c:pt idx="93">
                  <c:v>-34.187139</c:v>
                </c:pt>
                <c:pt idx="94">
                  <c:v>-32.306778</c:v>
                </c:pt>
                <c:pt idx="95">
                  <c:v>-31.658250</c:v>
                </c:pt>
                <c:pt idx="96">
                  <c:v>-31.658250</c:v>
                </c:pt>
                <c:pt idx="97">
                  <c:v>-30.935778</c:v>
                </c:pt>
                <c:pt idx="98">
                  <c:v>-30.023417</c:v>
                </c:pt>
                <c:pt idx="99">
                  <c:v>-29.477806</c:v>
                </c:pt>
                <c:pt idx="100">
                  <c:v>-29.477806</c:v>
                </c:pt>
                <c:pt idx="101">
                  <c:v>-29.098056</c:v>
                </c:pt>
                <c:pt idx="102">
                  <c:v>-27.897472</c:v>
                </c:pt>
                <c:pt idx="103">
                  <c:v>-27.897472</c:v>
                </c:pt>
                <c:pt idx="104">
                  <c:v>-28.515611</c:v>
                </c:pt>
                <c:pt idx="105">
                  <c:v>-27.845028</c:v>
                </c:pt>
                <c:pt idx="106">
                  <c:v>-27.132667</c:v>
                </c:pt>
                <c:pt idx="107">
                  <c:v>-26.789722</c:v>
                </c:pt>
                <c:pt idx="108">
                  <c:v>-26.789722</c:v>
                </c:pt>
                <c:pt idx="109">
                  <c:v>-26.332361</c:v>
                </c:pt>
                <c:pt idx="110">
                  <c:v>-26.332361</c:v>
                </c:pt>
                <c:pt idx="111">
                  <c:v>-26.332361</c:v>
                </c:pt>
                <c:pt idx="112">
                  <c:v>-26.332361</c:v>
                </c:pt>
                <c:pt idx="113">
                  <c:v>-25.259917</c:v>
                </c:pt>
                <c:pt idx="114">
                  <c:v>-22.080278</c:v>
                </c:pt>
                <c:pt idx="115">
                  <c:v>-19.294389</c:v>
                </c:pt>
                <c:pt idx="116">
                  <c:v>-18.595444</c:v>
                </c:pt>
                <c:pt idx="117">
                  <c:v>-17.721306</c:v>
                </c:pt>
                <c:pt idx="118">
                  <c:v>-17.721306</c:v>
                </c:pt>
                <c:pt idx="119">
                  <c:v>-18.948167</c:v>
                </c:pt>
                <c:pt idx="120">
                  <c:v>-17.239583</c:v>
                </c:pt>
                <c:pt idx="121">
                  <c:v>-16.006444</c:v>
                </c:pt>
                <c:pt idx="122">
                  <c:v>-16.006444</c:v>
                </c:pt>
                <c:pt idx="123">
                  <c:v>-15.838583</c:v>
                </c:pt>
                <c:pt idx="124">
                  <c:v>-15.758750</c:v>
                </c:pt>
                <c:pt idx="125">
                  <c:v>-15.170861</c:v>
                </c:pt>
                <c:pt idx="126">
                  <c:v>-13.737250</c:v>
                </c:pt>
              </c:numCache>
            </c:numRef>
          </c:xVal>
          <c:yVal>
            <c:numRef>
              <c:f>'Linear - Linear Fitting'!$C$32:$C$160</c:f>
              <c:numCache>
                <c:ptCount val="129"/>
                <c:pt idx="0">
                  <c:v>8.500000</c:v>
                </c:pt>
                <c:pt idx="1">
                  <c:v>7.500000</c:v>
                </c:pt>
                <c:pt idx="2">
                  <c:v>8.500000</c:v>
                </c:pt>
                <c:pt idx="3">
                  <c:v>9.000000</c:v>
                </c:pt>
                <c:pt idx="4">
                  <c:v>9.000000</c:v>
                </c:pt>
                <c:pt idx="5">
                  <c:v>9.000000</c:v>
                </c:pt>
                <c:pt idx="6">
                  <c:v>9.000000</c:v>
                </c:pt>
                <c:pt idx="7">
                  <c:v>9.000000</c:v>
                </c:pt>
                <c:pt idx="8">
                  <c:v>8.000000</c:v>
                </c:pt>
                <c:pt idx="9">
                  <c:v>8.000000</c:v>
                </c:pt>
                <c:pt idx="10">
                  <c:v>8.000000</c:v>
                </c:pt>
                <c:pt idx="11">
                  <c:v>8.000000</c:v>
                </c:pt>
                <c:pt idx="12">
                  <c:v>8.000000</c:v>
                </c:pt>
                <c:pt idx="13">
                  <c:v>7.000000</c:v>
                </c:pt>
                <c:pt idx="14">
                  <c:v>7.000000</c:v>
                </c:pt>
                <c:pt idx="15">
                  <c:v>7.000000</c:v>
                </c:pt>
                <c:pt idx="16">
                  <c:v>7.000000</c:v>
                </c:pt>
                <c:pt idx="17">
                  <c:v>8.500000</c:v>
                </c:pt>
                <c:pt idx="18">
                  <c:v>8.500000</c:v>
                </c:pt>
                <c:pt idx="19">
                  <c:v>8.500000</c:v>
                </c:pt>
                <c:pt idx="20">
                  <c:v>8.500000</c:v>
                </c:pt>
                <c:pt idx="21">
                  <c:v>8.000000</c:v>
                </c:pt>
                <c:pt idx="22">
                  <c:v>6.000000</c:v>
                </c:pt>
                <c:pt idx="23">
                  <c:v>6.500000</c:v>
                </c:pt>
                <c:pt idx="24">
                  <c:v>6.000000</c:v>
                </c:pt>
                <c:pt idx="25">
                  <c:v>6.000000</c:v>
                </c:pt>
                <c:pt idx="26">
                  <c:v>6.000000</c:v>
                </c:pt>
                <c:pt idx="27">
                  <c:v>6.000000</c:v>
                </c:pt>
                <c:pt idx="28">
                  <c:v>6.000000</c:v>
                </c:pt>
                <c:pt idx="29">
                  <c:v>6.000000</c:v>
                </c:pt>
                <c:pt idx="30">
                  <c:v>6.000000</c:v>
                </c:pt>
                <c:pt idx="31">
                  <c:v>6.000000</c:v>
                </c:pt>
                <c:pt idx="32">
                  <c:v>6.000000</c:v>
                </c:pt>
                <c:pt idx="33">
                  <c:v>5.500000</c:v>
                </c:pt>
                <c:pt idx="34">
                  <c:v>5.500000</c:v>
                </c:pt>
                <c:pt idx="35">
                  <c:v>6.000000</c:v>
                </c:pt>
                <c:pt idx="36">
                  <c:v>5.500000</c:v>
                </c:pt>
                <c:pt idx="37">
                  <c:v>5.500000</c:v>
                </c:pt>
                <c:pt idx="38">
                  <c:v>6.500000</c:v>
                </c:pt>
                <c:pt idx="39">
                  <c:v>6.500000</c:v>
                </c:pt>
                <c:pt idx="40">
                  <c:v>6.500000</c:v>
                </c:pt>
                <c:pt idx="41">
                  <c:v>6.500000</c:v>
                </c:pt>
                <c:pt idx="42">
                  <c:v>7.000000</c:v>
                </c:pt>
                <c:pt idx="43">
                  <c:v>8.500000</c:v>
                </c:pt>
                <c:pt idx="44">
                  <c:v>9.500000</c:v>
                </c:pt>
                <c:pt idx="45">
                  <c:v>9.500000</c:v>
                </c:pt>
                <c:pt idx="46">
                  <c:v>9.500000</c:v>
                </c:pt>
                <c:pt idx="47">
                  <c:v>10.500000</c:v>
                </c:pt>
                <c:pt idx="48">
                  <c:v>12.000000</c:v>
                </c:pt>
                <c:pt idx="49">
                  <c:v>12.000000</c:v>
                </c:pt>
                <c:pt idx="50">
                  <c:v>12.000000</c:v>
                </c:pt>
                <c:pt idx="51">
                  <c:v>12.000000</c:v>
                </c:pt>
                <c:pt idx="52">
                  <c:v>10.000000</c:v>
                </c:pt>
                <c:pt idx="53">
                  <c:v>10.000000</c:v>
                </c:pt>
                <c:pt idx="54">
                  <c:v>9.500000</c:v>
                </c:pt>
                <c:pt idx="55">
                  <c:v>9.500000</c:v>
                </c:pt>
                <c:pt idx="56">
                  <c:v>10.500000</c:v>
                </c:pt>
                <c:pt idx="57">
                  <c:v>9.500000</c:v>
                </c:pt>
                <c:pt idx="58">
                  <c:v>9.000000</c:v>
                </c:pt>
                <c:pt idx="59">
                  <c:v>9.000000</c:v>
                </c:pt>
                <c:pt idx="60">
                  <c:v>9.500000</c:v>
                </c:pt>
                <c:pt idx="61">
                  <c:v>10.500000</c:v>
                </c:pt>
                <c:pt idx="62">
                  <c:v>10.500000</c:v>
                </c:pt>
                <c:pt idx="63">
                  <c:v>10.000000</c:v>
                </c:pt>
                <c:pt idx="64">
                  <c:v>10.500000</c:v>
                </c:pt>
                <c:pt idx="65">
                  <c:v>10.500000</c:v>
                </c:pt>
                <c:pt idx="66">
                  <c:v>10.500000</c:v>
                </c:pt>
                <c:pt idx="67">
                  <c:v>10.500000</c:v>
                </c:pt>
                <c:pt idx="68">
                  <c:v>10.500000</c:v>
                </c:pt>
                <c:pt idx="69">
                  <c:v>10.500000</c:v>
                </c:pt>
                <c:pt idx="70">
                  <c:v>10.500000</c:v>
                </c:pt>
                <c:pt idx="71">
                  <c:v>10.000000</c:v>
                </c:pt>
                <c:pt idx="72">
                  <c:v>10.500000</c:v>
                </c:pt>
                <c:pt idx="73">
                  <c:v>10.500000</c:v>
                </c:pt>
                <c:pt idx="74">
                  <c:v>9.500000</c:v>
                </c:pt>
                <c:pt idx="75">
                  <c:v>9.500000</c:v>
                </c:pt>
                <c:pt idx="76">
                  <c:v>8.500000</c:v>
                </c:pt>
                <c:pt idx="77">
                  <c:v>9.500000</c:v>
                </c:pt>
                <c:pt idx="78">
                  <c:v>9.500000</c:v>
                </c:pt>
                <c:pt idx="79">
                  <c:v>8.500000</c:v>
                </c:pt>
                <c:pt idx="80">
                  <c:v>8.500000</c:v>
                </c:pt>
                <c:pt idx="81">
                  <c:v>9.500000</c:v>
                </c:pt>
                <c:pt idx="82">
                  <c:v>9.500000</c:v>
                </c:pt>
                <c:pt idx="83">
                  <c:v>9.500000</c:v>
                </c:pt>
                <c:pt idx="84">
                  <c:v>9.000000</c:v>
                </c:pt>
                <c:pt idx="85">
                  <c:v>9.000000</c:v>
                </c:pt>
                <c:pt idx="86">
                  <c:v>9.500000</c:v>
                </c:pt>
                <c:pt idx="87">
                  <c:v>9.500000</c:v>
                </c:pt>
                <c:pt idx="88">
                  <c:v>9.500000</c:v>
                </c:pt>
                <c:pt idx="89">
                  <c:v>10.000000</c:v>
                </c:pt>
                <c:pt idx="90">
                  <c:v>9.500000</c:v>
                </c:pt>
                <c:pt idx="91">
                  <c:v>9.500000</c:v>
                </c:pt>
                <c:pt idx="92">
                  <c:v>9.500000</c:v>
                </c:pt>
                <c:pt idx="93">
                  <c:v>9.500000</c:v>
                </c:pt>
                <c:pt idx="94">
                  <c:v>9.500000</c:v>
                </c:pt>
                <c:pt idx="95">
                  <c:v>9.500000</c:v>
                </c:pt>
                <c:pt idx="96">
                  <c:v>10.500000</c:v>
                </c:pt>
                <c:pt idx="97">
                  <c:v>10.000000</c:v>
                </c:pt>
                <c:pt idx="98">
                  <c:v>10.000000</c:v>
                </c:pt>
                <c:pt idx="99">
                  <c:v>10.000000</c:v>
                </c:pt>
                <c:pt idx="100">
                  <c:v>11.000000</c:v>
                </c:pt>
                <c:pt idx="101">
                  <c:v>11.000000</c:v>
                </c:pt>
                <c:pt idx="102">
                  <c:v>9.500000</c:v>
                </c:pt>
                <c:pt idx="103">
                  <c:v>9.500000</c:v>
                </c:pt>
                <c:pt idx="104">
                  <c:v>9.500000</c:v>
                </c:pt>
                <c:pt idx="105">
                  <c:v>8.000000</c:v>
                </c:pt>
                <c:pt idx="106">
                  <c:v>8.000000</c:v>
                </c:pt>
                <c:pt idx="107">
                  <c:v>9.500000</c:v>
                </c:pt>
                <c:pt idx="108">
                  <c:v>9.500000</c:v>
                </c:pt>
                <c:pt idx="109">
                  <c:v>9.500000</c:v>
                </c:pt>
                <c:pt idx="110">
                  <c:v>10.000000</c:v>
                </c:pt>
                <c:pt idx="111">
                  <c:v>10.000000</c:v>
                </c:pt>
                <c:pt idx="112">
                  <c:v>12.500000</c:v>
                </c:pt>
                <c:pt idx="113">
                  <c:v>12.500000</c:v>
                </c:pt>
                <c:pt idx="114">
                  <c:v>13.500000</c:v>
                </c:pt>
                <c:pt idx="115">
                  <c:v>14.500000</c:v>
                </c:pt>
                <c:pt idx="116">
                  <c:v>14.500000</c:v>
                </c:pt>
                <c:pt idx="117">
                  <c:v>14.500000</c:v>
                </c:pt>
                <c:pt idx="118">
                  <c:v>15.000000</c:v>
                </c:pt>
                <c:pt idx="119">
                  <c:v>15.000000</c:v>
                </c:pt>
                <c:pt idx="120">
                  <c:v>15.000000</c:v>
                </c:pt>
                <c:pt idx="121">
                  <c:v>15.000000</c:v>
                </c:pt>
                <c:pt idx="122">
                  <c:v>15.500000</c:v>
                </c:pt>
                <c:pt idx="123">
                  <c:v>16.000000</c:v>
                </c:pt>
                <c:pt idx="124">
                  <c:v>15.500000</c:v>
                </c:pt>
                <c:pt idx="125">
                  <c:v>15.500000</c:v>
                </c:pt>
                <c:pt idx="126">
                  <c:v>14.500000</c:v>
                </c:pt>
                <c:pt idx="127">
                  <c:v>15.000000</c:v>
                </c:pt>
                <c:pt idx="128">
                  <c:v>15.500000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'Linear - Linear Fitting'!$D$2</c:f>
              <c:strCache>
                <c:ptCount val="1"/>
                <c:pt idx="0">
                  <c:v>Hurricanes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72FF4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'Linear - Linear Fitting'!$G$32:$G$158</c:f>
              <c:numCache>
                <c:ptCount val="127"/>
                <c:pt idx="0">
                  <c:v>-41.788492</c:v>
                </c:pt>
                <c:pt idx="1">
                  <c:v>-41.788492</c:v>
                </c:pt>
                <c:pt idx="2">
                  <c:v>-42.828214</c:v>
                </c:pt>
                <c:pt idx="3">
                  <c:v>-42.918611</c:v>
                </c:pt>
                <c:pt idx="4">
                  <c:v>-44.646361</c:v>
                </c:pt>
                <c:pt idx="5">
                  <c:v>-42.918611</c:v>
                </c:pt>
                <c:pt idx="6">
                  <c:v>-46.132806</c:v>
                </c:pt>
                <c:pt idx="7">
                  <c:v>-46.132806</c:v>
                </c:pt>
                <c:pt idx="8">
                  <c:v>-43.375000</c:v>
                </c:pt>
                <c:pt idx="9">
                  <c:v>-46.132806</c:v>
                </c:pt>
                <c:pt idx="10">
                  <c:v>-47.228917</c:v>
                </c:pt>
                <c:pt idx="11">
                  <c:v>-44.565833</c:v>
                </c:pt>
                <c:pt idx="12">
                  <c:v>-44.565833</c:v>
                </c:pt>
                <c:pt idx="13">
                  <c:v>-44.565833</c:v>
                </c:pt>
                <c:pt idx="14">
                  <c:v>-44.565833</c:v>
                </c:pt>
                <c:pt idx="15">
                  <c:v>-47.671889</c:v>
                </c:pt>
                <c:pt idx="16">
                  <c:v>-47.722944</c:v>
                </c:pt>
                <c:pt idx="17">
                  <c:v>-50.644333</c:v>
                </c:pt>
                <c:pt idx="18">
                  <c:v>-51.820278</c:v>
                </c:pt>
                <c:pt idx="19">
                  <c:v>-52.523167</c:v>
                </c:pt>
                <c:pt idx="20">
                  <c:v>-53.070278</c:v>
                </c:pt>
                <c:pt idx="21">
                  <c:v>-55.335583</c:v>
                </c:pt>
                <c:pt idx="22">
                  <c:v>-58.970861</c:v>
                </c:pt>
                <c:pt idx="23">
                  <c:v>-58.970861</c:v>
                </c:pt>
                <c:pt idx="24">
                  <c:v>-56.753944</c:v>
                </c:pt>
                <c:pt idx="25">
                  <c:v>-53.070278</c:v>
                </c:pt>
                <c:pt idx="26">
                  <c:v>-52.958278</c:v>
                </c:pt>
                <c:pt idx="27">
                  <c:v>-52.958278</c:v>
                </c:pt>
                <c:pt idx="28">
                  <c:v>-51.205611</c:v>
                </c:pt>
                <c:pt idx="29">
                  <c:v>-49.548611</c:v>
                </c:pt>
                <c:pt idx="30">
                  <c:v>-47.374167</c:v>
                </c:pt>
                <c:pt idx="31">
                  <c:v>-44.724167</c:v>
                </c:pt>
                <c:pt idx="32">
                  <c:v>-44.724167</c:v>
                </c:pt>
                <c:pt idx="33">
                  <c:v>-44.724167</c:v>
                </c:pt>
                <c:pt idx="34">
                  <c:v>-46.875417</c:v>
                </c:pt>
                <c:pt idx="35">
                  <c:v>-46.875417</c:v>
                </c:pt>
                <c:pt idx="36">
                  <c:v>-47.192889</c:v>
                </c:pt>
                <c:pt idx="37">
                  <c:v>-47.192889</c:v>
                </c:pt>
                <c:pt idx="38">
                  <c:v>-45.581917</c:v>
                </c:pt>
                <c:pt idx="39">
                  <c:v>-46.513972</c:v>
                </c:pt>
                <c:pt idx="40">
                  <c:v>-47.555667</c:v>
                </c:pt>
                <c:pt idx="41">
                  <c:v>-47.555667</c:v>
                </c:pt>
                <c:pt idx="42">
                  <c:v>-46.513972</c:v>
                </c:pt>
                <c:pt idx="43">
                  <c:v>-44.974556</c:v>
                </c:pt>
                <c:pt idx="44">
                  <c:v>-44.892000</c:v>
                </c:pt>
                <c:pt idx="45">
                  <c:v>-43.984583</c:v>
                </c:pt>
                <c:pt idx="46">
                  <c:v>-43.331500</c:v>
                </c:pt>
                <c:pt idx="47">
                  <c:v>-43.331500</c:v>
                </c:pt>
                <c:pt idx="48">
                  <c:v>-42.405306</c:v>
                </c:pt>
                <c:pt idx="49">
                  <c:v>-42.405306</c:v>
                </c:pt>
                <c:pt idx="50">
                  <c:v>-41.717167</c:v>
                </c:pt>
                <c:pt idx="51">
                  <c:v>-41.717167</c:v>
                </c:pt>
                <c:pt idx="52">
                  <c:v>-41.717167</c:v>
                </c:pt>
                <c:pt idx="53">
                  <c:v>-40.386044</c:v>
                </c:pt>
                <c:pt idx="54">
                  <c:v>-38.011294</c:v>
                </c:pt>
                <c:pt idx="55">
                  <c:v>-32.092778</c:v>
                </c:pt>
                <c:pt idx="56">
                  <c:v>-24.416389</c:v>
                </c:pt>
                <c:pt idx="57">
                  <c:v>-24.416389</c:v>
                </c:pt>
                <c:pt idx="58">
                  <c:v>-24.416389</c:v>
                </c:pt>
                <c:pt idx="59">
                  <c:v>-24.416389</c:v>
                </c:pt>
                <c:pt idx="60">
                  <c:v>-24.416389</c:v>
                </c:pt>
                <c:pt idx="61">
                  <c:v>-27.404361</c:v>
                </c:pt>
                <c:pt idx="62">
                  <c:v>-33.187528</c:v>
                </c:pt>
                <c:pt idx="63">
                  <c:v>-33.187528</c:v>
                </c:pt>
                <c:pt idx="64">
                  <c:v>-33.533111</c:v>
                </c:pt>
                <c:pt idx="65">
                  <c:v>-36.029694</c:v>
                </c:pt>
                <c:pt idx="66">
                  <c:v>-38.576194</c:v>
                </c:pt>
                <c:pt idx="67">
                  <c:v>-39.492139</c:v>
                </c:pt>
                <c:pt idx="68">
                  <c:v>-38.576194</c:v>
                </c:pt>
                <c:pt idx="69">
                  <c:v>-36.019083</c:v>
                </c:pt>
                <c:pt idx="70">
                  <c:v>-33.907056</c:v>
                </c:pt>
                <c:pt idx="71">
                  <c:v>-33.907056</c:v>
                </c:pt>
                <c:pt idx="72">
                  <c:v>-34.604861</c:v>
                </c:pt>
                <c:pt idx="73">
                  <c:v>-34.954056</c:v>
                </c:pt>
                <c:pt idx="74">
                  <c:v>-35.045306</c:v>
                </c:pt>
                <c:pt idx="75">
                  <c:v>-35.045306</c:v>
                </c:pt>
                <c:pt idx="76">
                  <c:v>-35.045306</c:v>
                </c:pt>
                <c:pt idx="77">
                  <c:v>-35.045306</c:v>
                </c:pt>
                <c:pt idx="78">
                  <c:v>-35.313639</c:v>
                </c:pt>
                <c:pt idx="79">
                  <c:v>-37.521667</c:v>
                </c:pt>
                <c:pt idx="80">
                  <c:v>-37.521667</c:v>
                </c:pt>
                <c:pt idx="81">
                  <c:v>-39.011389</c:v>
                </c:pt>
                <c:pt idx="82">
                  <c:v>-39.590778</c:v>
                </c:pt>
                <c:pt idx="83">
                  <c:v>-39.590778</c:v>
                </c:pt>
                <c:pt idx="84">
                  <c:v>-39.590778</c:v>
                </c:pt>
                <c:pt idx="85">
                  <c:v>-39.590778</c:v>
                </c:pt>
                <c:pt idx="86">
                  <c:v>-39.590778</c:v>
                </c:pt>
                <c:pt idx="87">
                  <c:v>-40.437778</c:v>
                </c:pt>
                <c:pt idx="88">
                  <c:v>-39.011389</c:v>
                </c:pt>
                <c:pt idx="89">
                  <c:v>-37.534500</c:v>
                </c:pt>
                <c:pt idx="90">
                  <c:v>-37.534500</c:v>
                </c:pt>
                <c:pt idx="91">
                  <c:v>-36.093667</c:v>
                </c:pt>
                <c:pt idx="92">
                  <c:v>-35.397583</c:v>
                </c:pt>
                <c:pt idx="93">
                  <c:v>-34.187139</c:v>
                </c:pt>
                <c:pt idx="94">
                  <c:v>-32.306778</c:v>
                </c:pt>
                <c:pt idx="95">
                  <c:v>-31.658250</c:v>
                </c:pt>
                <c:pt idx="96">
                  <c:v>-31.658250</c:v>
                </c:pt>
                <c:pt idx="97">
                  <c:v>-30.935778</c:v>
                </c:pt>
                <c:pt idx="98">
                  <c:v>-30.023417</c:v>
                </c:pt>
                <c:pt idx="99">
                  <c:v>-29.477806</c:v>
                </c:pt>
                <c:pt idx="100">
                  <c:v>-29.477806</c:v>
                </c:pt>
                <c:pt idx="101">
                  <c:v>-29.098056</c:v>
                </c:pt>
                <c:pt idx="102">
                  <c:v>-27.897472</c:v>
                </c:pt>
                <c:pt idx="103">
                  <c:v>-27.897472</c:v>
                </c:pt>
                <c:pt idx="104">
                  <c:v>-28.515611</c:v>
                </c:pt>
                <c:pt idx="105">
                  <c:v>-27.845028</c:v>
                </c:pt>
                <c:pt idx="106">
                  <c:v>-27.132667</c:v>
                </c:pt>
                <c:pt idx="107">
                  <c:v>-26.789722</c:v>
                </c:pt>
                <c:pt idx="108">
                  <c:v>-26.789722</c:v>
                </c:pt>
                <c:pt idx="109">
                  <c:v>-26.332361</c:v>
                </c:pt>
                <c:pt idx="110">
                  <c:v>-26.332361</c:v>
                </c:pt>
                <c:pt idx="111">
                  <c:v>-26.332361</c:v>
                </c:pt>
                <c:pt idx="112">
                  <c:v>-26.332361</c:v>
                </c:pt>
                <c:pt idx="113">
                  <c:v>-25.259917</c:v>
                </c:pt>
                <c:pt idx="114">
                  <c:v>-22.080278</c:v>
                </c:pt>
                <c:pt idx="115">
                  <c:v>-19.294389</c:v>
                </c:pt>
                <c:pt idx="116">
                  <c:v>-18.595444</c:v>
                </c:pt>
                <c:pt idx="117">
                  <c:v>-17.721306</c:v>
                </c:pt>
                <c:pt idx="118">
                  <c:v>-17.721306</c:v>
                </c:pt>
                <c:pt idx="119">
                  <c:v>-18.948167</c:v>
                </c:pt>
                <c:pt idx="120">
                  <c:v>-17.239583</c:v>
                </c:pt>
                <c:pt idx="121">
                  <c:v>-16.006444</c:v>
                </c:pt>
                <c:pt idx="122">
                  <c:v>-16.006444</c:v>
                </c:pt>
                <c:pt idx="123">
                  <c:v>-15.838583</c:v>
                </c:pt>
                <c:pt idx="124">
                  <c:v>-15.758750</c:v>
                </c:pt>
                <c:pt idx="125">
                  <c:v>-15.170861</c:v>
                </c:pt>
                <c:pt idx="126">
                  <c:v>-13.737250</c:v>
                </c:pt>
              </c:numCache>
            </c:numRef>
          </c:xVal>
          <c:yVal>
            <c:numRef>
              <c:f>'Linear - Linear Fitting'!$D$32:$D$160</c:f>
              <c:numCache>
                <c:ptCount val="129"/>
                <c:pt idx="0">
                  <c:v>6.000000</c:v>
                </c:pt>
                <c:pt idx="1">
                  <c:v>5.000000</c:v>
                </c:pt>
                <c:pt idx="2">
                  <c:v>6.000000</c:v>
                </c:pt>
                <c:pt idx="3">
                  <c:v>6.000000</c:v>
                </c:pt>
                <c:pt idx="4">
                  <c:v>6.000000</c:v>
                </c:pt>
                <c:pt idx="5">
                  <c:v>6.000000</c:v>
                </c:pt>
                <c:pt idx="6">
                  <c:v>6.000000</c:v>
                </c:pt>
                <c:pt idx="7">
                  <c:v>6.000000</c:v>
                </c:pt>
                <c:pt idx="8">
                  <c:v>5.500000</c:v>
                </c:pt>
                <c:pt idx="9">
                  <c:v>5.000000</c:v>
                </c:pt>
                <c:pt idx="10">
                  <c:v>5.000000</c:v>
                </c:pt>
                <c:pt idx="11">
                  <c:v>5.000000</c:v>
                </c:pt>
                <c:pt idx="12">
                  <c:v>5.000000</c:v>
                </c:pt>
                <c:pt idx="13">
                  <c:v>5.000000</c:v>
                </c:pt>
                <c:pt idx="14">
                  <c:v>5.000000</c:v>
                </c:pt>
                <c:pt idx="15">
                  <c:v>4.500000</c:v>
                </c:pt>
                <c:pt idx="16">
                  <c:v>4.500000</c:v>
                </c:pt>
                <c:pt idx="17">
                  <c:v>4.500000</c:v>
                </c:pt>
                <c:pt idx="18">
                  <c:v>4.500000</c:v>
                </c:pt>
                <c:pt idx="19">
                  <c:v>4.500000</c:v>
                </c:pt>
                <c:pt idx="20">
                  <c:v>5.000000</c:v>
                </c:pt>
                <c:pt idx="21">
                  <c:v>5.000000</c:v>
                </c:pt>
                <c:pt idx="22">
                  <c:v>3.500000</c:v>
                </c:pt>
                <c:pt idx="23">
                  <c:v>4.000000</c:v>
                </c:pt>
                <c:pt idx="24">
                  <c:v>4.000000</c:v>
                </c:pt>
                <c:pt idx="25">
                  <c:v>3.500000</c:v>
                </c:pt>
                <c:pt idx="26">
                  <c:v>4.000000</c:v>
                </c:pt>
                <c:pt idx="27">
                  <c:v>4.000000</c:v>
                </c:pt>
                <c:pt idx="28">
                  <c:v>4.000000</c:v>
                </c:pt>
                <c:pt idx="29">
                  <c:v>4.000000</c:v>
                </c:pt>
                <c:pt idx="30">
                  <c:v>3.500000</c:v>
                </c:pt>
                <c:pt idx="31">
                  <c:v>4.000000</c:v>
                </c:pt>
                <c:pt idx="32">
                  <c:v>4.000000</c:v>
                </c:pt>
                <c:pt idx="33">
                  <c:v>4.000000</c:v>
                </c:pt>
                <c:pt idx="34">
                  <c:v>4.000000</c:v>
                </c:pt>
                <c:pt idx="35">
                  <c:v>4.000000</c:v>
                </c:pt>
                <c:pt idx="36">
                  <c:v>4.000000</c:v>
                </c:pt>
                <c:pt idx="37">
                  <c:v>4.000000</c:v>
                </c:pt>
                <c:pt idx="38">
                  <c:v>4.000000</c:v>
                </c:pt>
                <c:pt idx="39">
                  <c:v>4.000000</c:v>
                </c:pt>
                <c:pt idx="40">
                  <c:v>4.000000</c:v>
                </c:pt>
                <c:pt idx="41">
                  <c:v>4.000000</c:v>
                </c:pt>
                <c:pt idx="42">
                  <c:v>3.500000</c:v>
                </c:pt>
                <c:pt idx="43">
                  <c:v>4.000000</c:v>
                </c:pt>
                <c:pt idx="44">
                  <c:v>4.000000</c:v>
                </c:pt>
                <c:pt idx="45">
                  <c:v>4.000000</c:v>
                </c:pt>
                <c:pt idx="46">
                  <c:v>4.500000</c:v>
                </c:pt>
                <c:pt idx="47">
                  <c:v>4.500000</c:v>
                </c:pt>
                <c:pt idx="48">
                  <c:v>4.500000</c:v>
                </c:pt>
                <c:pt idx="49">
                  <c:v>4.500000</c:v>
                </c:pt>
                <c:pt idx="50">
                  <c:v>4.500000</c:v>
                </c:pt>
                <c:pt idx="51">
                  <c:v>5.500000</c:v>
                </c:pt>
                <c:pt idx="52">
                  <c:v>5.500000</c:v>
                </c:pt>
                <c:pt idx="53">
                  <c:v>4.500000</c:v>
                </c:pt>
                <c:pt idx="54">
                  <c:v>4.500000</c:v>
                </c:pt>
                <c:pt idx="55">
                  <c:v>4.500000</c:v>
                </c:pt>
                <c:pt idx="56">
                  <c:v>4.500000</c:v>
                </c:pt>
                <c:pt idx="57">
                  <c:v>4.000000</c:v>
                </c:pt>
                <c:pt idx="58">
                  <c:v>4.500000</c:v>
                </c:pt>
                <c:pt idx="59">
                  <c:v>5.000000</c:v>
                </c:pt>
                <c:pt idx="60">
                  <c:v>5.000000</c:v>
                </c:pt>
                <c:pt idx="61">
                  <c:v>5.000000</c:v>
                </c:pt>
                <c:pt idx="62">
                  <c:v>5.500000</c:v>
                </c:pt>
                <c:pt idx="63">
                  <c:v>6.000000</c:v>
                </c:pt>
                <c:pt idx="64">
                  <c:v>6.000000</c:v>
                </c:pt>
                <c:pt idx="65">
                  <c:v>6.000000</c:v>
                </c:pt>
                <c:pt idx="66">
                  <c:v>6.500000</c:v>
                </c:pt>
                <c:pt idx="67">
                  <c:v>6.500000</c:v>
                </c:pt>
                <c:pt idx="68">
                  <c:v>6.500000</c:v>
                </c:pt>
                <c:pt idx="69">
                  <c:v>7.000000</c:v>
                </c:pt>
                <c:pt idx="70">
                  <c:v>7.000000</c:v>
                </c:pt>
                <c:pt idx="71">
                  <c:v>6.500000</c:v>
                </c:pt>
                <c:pt idx="72">
                  <c:v>6.500000</c:v>
                </c:pt>
                <c:pt idx="73">
                  <c:v>6.500000</c:v>
                </c:pt>
                <c:pt idx="74">
                  <c:v>7.000000</c:v>
                </c:pt>
                <c:pt idx="75">
                  <c:v>6.500000</c:v>
                </c:pt>
                <c:pt idx="76">
                  <c:v>5.000000</c:v>
                </c:pt>
                <c:pt idx="77">
                  <c:v>6.500000</c:v>
                </c:pt>
                <c:pt idx="78">
                  <c:v>6.500000</c:v>
                </c:pt>
                <c:pt idx="79">
                  <c:v>6.000000</c:v>
                </c:pt>
                <c:pt idx="80">
                  <c:v>6.000000</c:v>
                </c:pt>
                <c:pt idx="81">
                  <c:v>6.000000</c:v>
                </c:pt>
                <c:pt idx="82">
                  <c:v>6.000000</c:v>
                </c:pt>
                <c:pt idx="83">
                  <c:v>6.000000</c:v>
                </c:pt>
                <c:pt idx="84">
                  <c:v>5.500000</c:v>
                </c:pt>
                <c:pt idx="85">
                  <c:v>4.500000</c:v>
                </c:pt>
                <c:pt idx="86">
                  <c:v>5.500000</c:v>
                </c:pt>
                <c:pt idx="87">
                  <c:v>5.500000</c:v>
                </c:pt>
                <c:pt idx="88">
                  <c:v>5.000000</c:v>
                </c:pt>
                <c:pt idx="89">
                  <c:v>5.000000</c:v>
                </c:pt>
                <c:pt idx="90">
                  <c:v>5.000000</c:v>
                </c:pt>
                <c:pt idx="91">
                  <c:v>5.000000</c:v>
                </c:pt>
                <c:pt idx="92">
                  <c:v>5.000000</c:v>
                </c:pt>
                <c:pt idx="93">
                  <c:v>5.000000</c:v>
                </c:pt>
                <c:pt idx="94">
                  <c:v>5.000000</c:v>
                </c:pt>
                <c:pt idx="95">
                  <c:v>5.000000</c:v>
                </c:pt>
                <c:pt idx="96">
                  <c:v>5.000000</c:v>
                </c:pt>
                <c:pt idx="97">
                  <c:v>5.000000</c:v>
                </c:pt>
                <c:pt idx="98">
                  <c:v>5.000000</c:v>
                </c:pt>
                <c:pt idx="99">
                  <c:v>5.000000</c:v>
                </c:pt>
                <c:pt idx="100">
                  <c:v>5.000000</c:v>
                </c:pt>
                <c:pt idx="101">
                  <c:v>5.000000</c:v>
                </c:pt>
                <c:pt idx="102">
                  <c:v>4.500000</c:v>
                </c:pt>
                <c:pt idx="103">
                  <c:v>4.500000</c:v>
                </c:pt>
                <c:pt idx="104">
                  <c:v>4.500000</c:v>
                </c:pt>
                <c:pt idx="105">
                  <c:v>4.000000</c:v>
                </c:pt>
                <c:pt idx="106">
                  <c:v>4.000000</c:v>
                </c:pt>
                <c:pt idx="107">
                  <c:v>4.500000</c:v>
                </c:pt>
                <c:pt idx="108">
                  <c:v>4.500000</c:v>
                </c:pt>
                <c:pt idx="109">
                  <c:v>5.500000</c:v>
                </c:pt>
                <c:pt idx="110">
                  <c:v>6.000000</c:v>
                </c:pt>
                <c:pt idx="111">
                  <c:v>6.000000</c:v>
                </c:pt>
                <c:pt idx="112">
                  <c:v>8.000000</c:v>
                </c:pt>
                <c:pt idx="113">
                  <c:v>8.000000</c:v>
                </c:pt>
                <c:pt idx="114">
                  <c:v>8.000000</c:v>
                </c:pt>
                <c:pt idx="115">
                  <c:v>8.500000</c:v>
                </c:pt>
                <c:pt idx="116">
                  <c:v>8.500000</c:v>
                </c:pt>
                <c:pt idx="117">
                  <c:v>8.000000</c:v>
                </c:pt>
                <c:pt idx="118">
                  <c:v>8.000000</c:v>
                </c:pt>
                <c:pt idx="119">
                  <c:v>8.000000</c:v>
                </c:pt>
                <c:pt idx="120">
                  <c:v>7.500000</c:v>
                </c:pt>
                <c:pt idx="121">
                  <c:v>7.500000</c:v>
                </c:pt>
                <c:pt idx="122">
                  <c:v>7.000000</c:v>
                </c:pt>
                <c:pt idx="123">
                  <c:v>7.500000</c:v>
                </c:pt>
                <c:pt idx="124">
                  <c:v>7.500000</c:v>
                </c:pt>
                <c:pt idx="125">
                  <c:v>6.500000</c:v>
                </c:pt>
                <c:pt idx="126">
                  <c:v>6.000000</c:v>
                </c:pt>
                <c:pt idx="127">
                  <c:v>6.500000</c:v>
                </c:pt>
                <c:pt idx="128">
                  <c:v>7.000000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'Linear - Linear Fitting'!$E$2</c:f>
              <c:strCache>
                <c:ptCount val="1"/>
                <c:pt idx="0">
                  <c:v>Major Hurricane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FFBF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'Linear - Linear Fitting'!$G$32:$G$158</c:f>
              <c:numCache>
                <c:ptCount val="127"/>
                <c:pt idx="0">
                  <c:v>-41.788492</c:v>
                </c:pt>
                <c:pt idx="1">
                  <c:v>-41.788492</c:v>
                </c:pt>
                <c:pt idx="2">
                  <c:v>-42.828214</c:v>
                </c:pt>
                <c:pt idx="3">
                  <c:v>-42.918611</c:v>
                </c:pt>
                <c:pt idx="4">
                  <c:v>-44.646361</c:v>
                </c:pt>
                <c:pt idx="5">
                  <c:v>-42.918611</c:v>
                </c:pt>
                <c:pt idx="6">
                  <c:v>-46.132806</c:v>
                </c:pt>
                <c:pt idx="7">
                  <c:v>-46.132806</c:v>
                </c:pt>
                <c:pt idx="8">
                  <c:v>-43.375000</c:v>
                </c:pt>
                <c:pt idx="9">
                  <c:v>-46.132806</c:v>
                </c:pt>
                <c:pt idx="10">
                  <c:v>-47.228917</c:v>
                </c:pt>
                <c:pt idx="11">
                  <c:v>-44.565833</c:v>
                </c:pt>
                <c:pt idx="12">
                  <c:v>-44.565833</c:v>
                </c:pt>
                <c:pt idx="13">
                  <c:v>-44.565833</c:v>
                </c:pt>
                <c:pt idx="14">
                  <c:v>-44.565833</c:v>
                </c:pt>
                <c:pt idx="15">
                  <c:v>-47.671889</c:v>
                </c:pt>
                <c:pt idx="16">
                  <c:v>-47.722944</c:v>
                </c:pt>
                <c:pt idx="17">
                  <c:v>-50.644333</c:v>
                </c:pt>
                <c:pt idx="18">
                  <c:v>-51.820278</c:v>
                </c:pt>
                <c:pt idx="19">
                  <c:v>-52.523167</c:v>
                </c:pt>
                <c:pt idx="20">
                  <c:v>-53.070278</c:v>
                </c:pt>
                <c:pt idx="21">
                  <c:v>-55.335583</c:v>
                </c:pt>
                <c:pt idx="22">
                  <c:v>-58.970861</c:v>
                </c:pt>
                <c:pt idx="23">
                  <c:v>-58.970861</c:v>
                </c:pt>
                <c:pt idx="24">
                  <c:v>-56.753944</c:v>
                </c:pt>
                <c:pt idx="25">
                  <c:v>-53.070278</c:v>
                </c:pt>
                <c:pt idx="26">
                  <c:v>-52.958278</c:v>
                </c:pt>
                <c:pt idx="27">
                  <c:v>-52.958278</c:v>
                </c:pt>
                <c:pt idx="28">
                  <c:v>-51.205611</c:v>
                </c:pt>
                <c:pt idx="29">
                  <c:v>-49.548611</c:v>
                </c:pt>
                <c:pt idx="30">
                  <c:v>-47.374167</c:v>
                </c:pt>
                <c:pt idx="31">
                  <c:v>-44.724167</c:v>
                </c:pt>
                <c:pt idx="32">
                  <c:v>-44.724167</c:v>
                </c:pt>
                <c:pt idx="33">
                  <c:v>-44.724167</c:v>
                </c:pt>
                <c:pt idx="34">
                  <c:v>-46.875417</c:v>
                </c:pt>
                <c:pt idx="35">
                  <c:v>-46.875417</c:v>
                </c:pt>
                <c:pt idx="36">
                  <c:v>-47.192889</c:v>
                </c:pt>
                <c:pt idx="37">
                  <c:v>-47.192889</c:v>
                </c:pt>
                <c:pt idx="38">
                  <c:v>-45.581917</c:v>
                </c:pt>
                <c:pt idx="39">
                  <c:v>-46.513972</c:v>
                </c:pt>
                <c:pt idx="40">
                  <c:v>-47.555667</c:v>
                </c:pt>
                <c:pt idx="41">
                  <c:v>-47.555667</c:v>
                </c:pt>
                <c:pt idx="42">
                  <c:v>-46.513972</c:v>
                </c:pt>
                <c:pt idx="43">
                  <c:v>-44.974556</c:v>
                </c:pt>
                <c:pt idx="44">
                  <c:v>-44.892000</c:v>
                </c:pt>
                <c:pt idx="45">
                  <c:v>-43.984583</c:v>
                </c:pt>
                <c:pt idx="46">
                  <c:v>-43.331500</c:v>
                </c:pt>
                <c:pt idx="47">
                  <c:v>-43.331500</c:v>
                </c:pt>
                <c:pt idx="48">
                  <c:v>-42.405306</c:v>
                </c:pt>
                <c:pt idx="49">
                  <c:v>-42.405306</c:v>
                </c:pt>
                <c:pt idx="50">
                  <c:v>-41.717167</c:v>
                </c:pt>
                <c:pt idx="51">
                  <c:v>-41.717167</c:v>
                </c:pt>
                <c:pt idx="52">
                  <c:v>-41.717167</c:v>
                </c:pt>
                <c:pt idx="53">
                  <c:v>-40.386044</c:v>
                </c:pt>
                <c:pt idx="54">
                  <c:v>-38.011294</c:v>
                </c:pt>
                <c:pt idx="55">
                  <c:v>-32.092778</c:v>
                </c:pt>
                <c:pt idx="56">
                  <c:v>-24.416389</c:v>
                </c:pt>
                <c:pt idx="57">
                  <c:v>-24.416389</c:v>
                </c:pt>
                <c:pt idx="58">
                  <c:v>-24.416389</c:v>
                </c:pt>
                <c:pt idx="59">
                  <c:v>-24.416389</c:v>
                </c:pt>
                <c:pt idx="60">
                  <c:v>-24.416389</c:v>
                </c:pt>
                <c:pt idx="61">
                  <c:v>-27.404361</c:v>
                </c:pt>
                <c:pt idx="62">
                  <c:v>-33.187528</c:v>
                </c:pt>
                <c:pt idx="63">
                  <c:v>-33.187528</c:v>
                </c:pt>
                <c:pt idx="64">
                  <c:v>-33.533111</c:v>
                </c:pt>
                <c:pt idx="65">
                  <c:v>-36.029694</c:v>
                </c:pt>
                <c:pt idx="66">
                  <c:v>-38.576194</c:v>
                </c:pt>
                <c:pt idx="67">
                  <c:v>-39.492139</c:v>
                </c:pt>
                <c:pt idx="68">
                  <c:v>-38.576194</c:v>
                </c:pt>
                <c:pt idx="69">
                  <c:v>-36.019083</c:v>
                </c:pt>
                <c:pt idx="70">
                  <c:v>-33.907056</c:v>
                </c:pt>
                <c:pt idx="71">
                  <c:v>-33.907056</c:v>
                </c:pt>
                <c:pt idx="72">
                  <c:v>-34.604861</c:v>
                </c:pt>
                <c:pt idx="73">
                  <c:v>-34.954056</c:v>
                </c:pt>
                <c:pt idx="74">
                  <c:v>-35.045306</c:v>
                </c:pt>
                <c:pt idx="75">
                  <c:v>-35.045306</c:v>
                </c:pt>
                <c:pt idx="76">
                  <c:v>-35.045306</c:v>
                </c:pt>
                <c:pt idx="77">
                  <c:v>-35.045306</c:v>
                </c:pt>
                <c:pt idx="78">
                  <c:v>-35.313639</c:v>
                </c:pt>
                <c:pt idx="79">
                  <c:v>-37.521667</c:v>
                </c:pt>
                <c:pt idx="80">
                  <c:v>-37.521667</c:v>
                </c:pt>
                <c:pt idx="81">
                  <c:v>-39.011389</c:v>
                </c:pt>
                <c:pt idx="82">
                  <c:v>-39.590778</c:v>
                </c:pt>
                <c:pt idx="83">
                  <c:v>-39.590778</c:v>
                </c:pt>
                <c:pt idx="84">
                  <c:v>-39.590778</c:v>
                </c:pt>
                <c:pt idx="85">
                  <c:v>-39.590778</c:v>
                </c:pt>
                <c:pt idx="86">
                  <c:v>-39.590778</c:v>
                </c:pt>
                <c:pt idx="87">
                  <c:v>-40.437778</c:v>
                </c:pt>
                <c:pt idx="88">
                  <c:v>-39.011389</c:v>
                </c:pt>
                <c:pt idx="89">
                  <c:v>-37.534500</c:v>
                </c:pt>
                <c:pt idx="90">
                  <c:v>-37.534500</c:v>
                </c:pt>
                <c:pt idx="91">
                  <c:v>-36.093667</c:v>
                </c:pt>
                <c:pt idx="92">
                  <c:v>-35.397583</c:v>
                </c:pt>
                <c:pt idx="93">
                  <c:v>-34.187139</c:v>
                </c:pt>
                <c:pt idx="94">
                  <c:v>-32.306778</c:v>
                </c:pt>
                <c:pt idx="95">
                  <c:v>-31.658250</c:v>
                </c:pt>
                <c:pt idx="96">
                  <c:v>-31.658250</c:v>
                </c:pt>
                <c:pt idx="97">
                  <c:v>-30.935778</c:v>
                </c:pt>
                <c:pt idx="98">
                  <c:v>-30.023417</c:v>
                </c:pt>
                <c:pt idx="99">
                  <c:v>-29.477806</c:v>
                </c:pt>
                <c:pt idx="100">
                  <c:v>-29.477806</c:v>
                </c:pt>
                <c:pt idx="101">
                  <c:v>-29.098056</c:v>
                </c:pt>
                <c:pt idx="102">
                  <c:v>-27.897472</c:v>
                </c:pt>
                <c:pt idx="103">
                  <c:v>-27.897472</c:v>
                </c:pt>
                <c:pt idx="104">
                  <c:v>-28.515611</c:v>
                </c:pt>
                <c:pt idx="105">
                  <c:v>-27.845028</c:v>
                </c:pt>
                <c:pt idx="106">
                  <c:v>-27.132667</c:v>
                </c:pt>
                <c:pt idx="107">
                  <c:v>-26.789722</c:v>
                </c:pt>
                <c:pt idx="108">
                  <c:v>-26.789722</c:v>
                </c:pt>
                <c:pt idx="109">
                  <c:v>-26.332361</c:v>
                </c:pt>
                <c:pt idx="110">
                  <c:v>-26.332361</c:v>
                </c:pt>
                <c:pt idx="111">
                  <c:v>-26.332361</c:v>
                </c:pt>
                <c:pt idx="112">
                  <c:v>-26.332361</c:v>
                </c:pt>
                <c:pt idx="113">
                  <c:v>-25.259917</c:v>
                </c:pt>
                <c:pt idx="114">
                  <c:v>-22.080278</c:v>
                </c:pt>
                <c:pt idx="115">
                  <c:v>-19.294389</c:v>
                </c:pt>
                <c:pt idx="116">
                  <c:v>-18.595444</c:v>
                </c:pt>
                <c:pt idx="117">
                  <c:v>-17.721306</c:v>
                </c:pt>
                <c:pt idx="118">
                  <c:v>-17.721306</c:v>
                </c:pt>
                <c:pt idx="119">
                  <c:v>-18.948167</c:v>
                </c:pt>
                <c:pt idx="120">
                  <c:v>-17.239583</c:v>
                </c:pt>
                <c:pt idx="121">
                  <c:v>-16.006444</c:v>
                </c:pt>
                <c:pt idx="122">
                  <c:v>-16.006444</c:v>
                </c:pt>
                <c:pt idx="123">
                  <c:v>-15.838583</c:v>
                </c:pt>
                <c:pt idx="124">
                  <c:v>-15.758750</c:v>
                </c:pt>
                <c:pt idx="125">
                  <c:v>-15.170861</c:v>
                </c:pt>
                <c:pt idx="126">
                  <c:v>-13.737250</c:v>
                </c:pt>
              </c:numCache>
            </c:numRef>
          </c:xVal>
          <c:yVal>
            <c:numRef>
              <c:f>'Linear - Linear Fitting'!$E$32:$E$160</c:f>
              <c:numCache>
                <c:ptCount val="129"/>
                <c:pt idx="0">
                  <c:v>2.000000</c:v>
                </c:pt>
                <c:pt idx="1">
                  <c:v>1.500000</c:v>
                </c:pt>
                <c:pt idx="2">
                  <c:v>1.500000</c:v>
                </c:pt>
                <c:pt idx="3">
                  <c:v>1.000000</c:v>
                </c:pt>
                <c:pt idx="4">
                  <c:v>1.000000</c:v>
                </c:pt>
                <c:pt idx="5">
                  <c:v>1.500000</c:v>
                </c:pt>
                <c:pt idx="6">
                  <c:v>1.500000</c:v>
                </c:pt>
                <c:pt idx="7">
                  <c:v>1.500000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1.500000</c:v>
                </c:pt>
                <c:pt idx="12">
                  <c:v>1.500000</c:v>
                </c:pt>
                <c:pt idx="13">
                  <c:v>1.500000</c:v>
                </c:pt>
                <c:pt idx="14">
                  <c:v>1.000000</c:v>
                </c:pt>
                <c:pt idx="15">
                  <c:v>0.500000</c:v>
                </c:pt>
                <c:pt idx="16">
                  <c:v>1.000000</c:v>
                </c:pt>
                <c:pt idx="17">
                  <c:v>1.000000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1.000000</c:v>
                </c:pt>
                <c:pt idx="24">
                  <c:v>1.000000</c:v>
                </c:pt>
                <c:pt idx="25">
                  <c:v>1.000000</c:v>
                </c:pt>
                <c:pt idx="26">
                  <c:v>1.000000</c:v>
                </c:pt>
                <c:pt idx="27">
                  <c:v>1.000000</c:v>
                </c:pt>
                <c:pt idx="28">
                  <c:v>1.000000</c:v>
                </c:pt>
                <c:pt idx="29">
                  <c:v>1.000000</c:v>
                </c:pt>
                <c:pt idx="30">
                  <c:v>1.000000</c:v>
                </c:pt>
                <c:pt idx="31">
                  <c:v>1.000000</c:v>
                </c:pt>
                <c:pt idx="32">
                  <c:v>1.000000</c:v>
                </c:pt>
                <c:pt idx="33">
                  <c:v>1.000000</c:v>
                </c:pt>
                <c:pt idx="34">
                  <c:v>1.000000</c:v>
                </c:pt>
                <c:pt idx="35">
                  <c:v>1.500000</c:v>
                </c:pt>
                <c:pt idx="36">
                  <c:v>1.000000</c:v>
                </c:pt>
                <c:pt idx="37">
                  <c:v>1.000000</c:v>
                </c:pt>
                <c:pt idx="38">
                  <c:v>1.000000</c:v>
                </c:pt>
                <c:pt idx="39">
                  <c:v>1.000000</c:v>
                </c:pt>
                <c:pt idx="40">
                  <c:v>1.000000</c:v>
                </c:pt>
                <c:pt idx="41">
                  <c:v>1.000000</c:v>
                </c:pt>
                <c:pt idx="42">
                  <c:v>1.000000</c:v>
                </c:pt>
                <c:pt idx="43">
                  <c:v>1.000000</c:v>
                </c:pt>
                <c:pt idx="44">
                  <c:v>1.500000</c:v>
                </c:pt>
                <c:pt idx="45">
                  <c:v>1.000000</c:v>
                </c:pt>
                <c:pt idx="46">
                  <c:v>1.500000</c:v>
                </c:pt>
                <c:pt idx="47">
                  <c:v>1.000000</c:v>
                </c:pt>
                <c:pt idx="48">
                  <c:v>1.000000</c:v>
                </c:pt>
                <c:pt idx="49">
                  <c:v>1.500000</c:v>
                </c:pt>
                <c:pt idx="50">
                  <c:v>1.500000</c:v>
                </c:pt>
                <c:pt idx="51">
                  <c:v>1.000000</c:v>
                </c:pt>
                <c:pt idx="52">
                  <c:v>1.500000</c:v>
                </c:pt>
                <c:pt idx="53">
                  <c:v>1.000000</c:v>
                </c:pt>
                <c:pt idx="54">
                  <c:v>1.000000</c:v>
                </c:pt>
                <c:pt idx="55">
                  <c:v>1.500000</c:v>
                </c:pt>
                <c:pt idx="56">
                  <c:v>1.500000</c:v>
                </c:pt>
                <c:pt idx="57">
                  <c:v>1.500000</c:v>
                </c:pt>
                <c:pt idx="58">
                  <c:v>2.000000</c:v>
                </c:pt>
                <c:pt idx="59">
                  <c:v>2.000000</c:v>
                </c:pt>
                <c:pt idx="60">
                  <c:v>2.000000</c:v>
                </c:pt>
                <c:pt idx="61">
                  <c:v>2.500000</c:v>
                </c:pt>
                <c:pt idx="62">
                  <c:v>2.500000</c:v>
                </c:pt>
                <c:pt idx="63">
                  <c:v>3.000000</c:v>
                </c:pt>
                <c:pt idx="64">
                  <c:v>3.000000</c:v>
                </c:pt>
                <c:pt idx="65">
                  <c:v>3.000000</c:v>
                </c:pt>
                <c:pt idx="66">
                  <c:v>3.500000</c:v>
                </c:pt>
                <c:pt idx="67">
                  <c:v>3.500000</c:v>
                </c:pt>
                <c:pt idx="68">
                  <c:v>3.500000</c:v>
                </c:pt>
                <c:pt idx="69">
                  <c:v>3.500000</c:v>
                </c:pt>
                <c:pt idx="70">
                  <c:v>3.500000</c:v>
                </c:pt>
                <c:pt idx="71">
                  <c:v>2.500000</c:v>
                </c:pt>
                <c:pt idx="72">
                  <c:v>2.500000</c:v>
                </c:pt>
                <c:pt idx="73">
                  <c:v>2.000000</c:v>
                </c:pt>
                <c:pt idx="74">
                  <c:v>2.000000</c:v>
                </c:pt>
                <c:pt idx="75">
                  <c:v>2.000000</c:v>
                </c:pt>
                <c:pt idx="76">
                  <c:v>2.000000</c:v>
                </c:pt>
                <c:pt idx="77">
                  <c:v>2.000000</c:v>
                </c:pt>
                <c:pt idx="78">
                  <c:v>2.000000</c:v>
                </c:pt>
                <c:pt idx="79">
                  <c:v>2.000000</c:v>
                </c:pt>
                <c:pt idx="80">
                  <c:v>2.000000</c:v>
                </c:pt>
                <c:pt idx="81">
                  <c:v>2.000000</c:v>
                </c:pt>
                <c:pt idx="82">
                  <c:v>1.500000</c:v>
                </c:pt>
                <c:pt idx="83">
                  <c:v>1.500000</c:v>
                </c:pt>
                <c:pt idx="84">
                  <c:v>1.000000</c:v>
                </c:pt>
                <c:pt idx="85">
                  <c:v>1.000000</c:v>
                </c:pt>
                <c:pt idx="86">
                  <c:v>1.500000</c:v>
                </c:pt>
                <c:pt idx="87">
                  <c:v>1.500000</c:v>
                </c:pt>
                <c:pt idx="88">
                  <c:v>1.500000</c:v>
                </c:pt>
                <c:pt idx="89">
                  <c:v>2.000000</c:v>
                </c:pt>
                <c:pt idx="90">
                  <c:v>2.000000</c:v>
                </c:pt>
                <c:pt idx="91">
                  <c:v>2.000000</c:v>
                </c:pt>
                <c:pt idx="92">
                  <c:v>2.000000</c:v>
                </c:pt>
                <c:pt idx="93">
                  <c:v>2.000000</c:v>
                </c:pt>
                <c:pt idx="94">
                  <c:v>2.000000</c:v>
                </c:pt>
                <c:pt idx="95">
                  <c:v>2.000000</c:v>
                </c:pt>
                <c:pt idx="96">
                  <c:v>2.000000</c:v>
                </c:pt>
                <c:pt idx="97">
                  <c:v>1.500000</c:v>
                </c:pt>
                <c:pt idx="98">
                  <c:v>1.500000</c:v>
                </c:pt>
                <c:pt idx="99">
                  <c:v>1.500000</c:v>
                </c:pt>
                <c:pt idx="100">
                  <c:v>1.500000</c:v>
                </c:pt>
                <c:pt idx="101">
                  <c:v>1.000000</c:v>
                </c:pt>
                <c:pt idx="102">
                  <c:v>1.000000</c:v>
                </c:pt>
                <c:pt idx="103">
                  <c:v>1.000000</c:v>
                </c:pt>
                <c:pt idx="104">
                  <c:v>1.000000</c:v>
                </c:pt>
                <c:pt idx="105">
                  <c:v>1.000000</c:v>
                </c:pt>
                <c:pt idx="106">
                  <c:v>1.000000</c:v>
                </c:pt>
                <c:pt idx="107">
                  <c:v>1.500000</c:v>
                </c:pt>
                <c:pt idx="108">
                  <c:v>1.500000</c:v>
                </c:pt>
                <c:pt idx="109">
                  <c:v>1.500000</c:v>
                </c:pt>
                <c:pt idx="110">
                  <c:v>1.500000</c:v>
                </c:pt>
                <c:pt idx="111">
                  <c:v>2.500000</c:v>
                </c:pt>
                <c:pt idx="112">
                  <c:v>3.000000</c:v>
                </c:pt>
                <c:pt idx="113">
                  <c:v>3.000000</c:v>
                </c:pt>
                <c:pt idx="114">
                  <c:v>3.000000</c:v>
                </c:pt>
                <c:pt idx="115">
                  <c:v>3.500000</c:v>
                </c:pt>
                <c:pt idx="116">
                  <c:v>3.500000</c:v>
                </c:pt>
                <c:pt idx="117">
                  <c:v>3.000000</c:v>
                </c:pt>
                <c:pt idx="118">
                  <c:v>3.000000</c:v>
                </c:pt>
                <c:pt idx="119">
                  <c:v>3.500000</c:v>
                </c:pt>
                <c:pt idx="120">
                  <c:v>3.000000</c:v>
                </c:pt>
                <c:pt idx="121">
                  <c:v>3.500000</c:v>
                </c:pt>
                <c:pt idx="122">
                  <c:v>3.500000</c:v>
                </c:pt>
                <c:pt idx="123">
                  <c:v>3.500000</c:v>
                </c:pt>
                <c:pt idx="124">
                  <c:v>3.000000</c:v>
                </c:pt>
                <c:pt idx="125">
                  <c:v>2.000000</c:v>
                </c:pt>
                <c:pt idx="126">
                  <c:v>2.000000</c:v>
                </c:pt>
                <c:pt idx="127">
                  <c:v>2.000000</c:v>
                </c:pt>
                <c:pt idx="128">
                  <c:v>3.000000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5"/>
        <c:minorUnit val="7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"/>
        <c:minorUnit val="2"/>
      </c:valAx>
      <c:spPr>
        <a:noFill/>
        <a:ln w="12700" cap="flat">
          <a:solidFill>
            <a:srgbClr val="000000"/>
          </a:solidFill>
          <a:prstDash val="solid"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5438"/>
          <c:y val="0"/>
          <c:w val="0.905159"/>
          <c:h val="0.10313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707706"/>
          <c:y val="0.12368"/>
          <c:w val="0.921086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'Linear - Linear Fitting'!$F$2</c:f>
              <c:strCache>
                <c:ptCount val="1"/>
                <c:pt idx="0">
                  <c:v>ACE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'Linear - Linear Fitting'!$G$32:$G$158</c:f>
              <c:numCache>
                <c:ptCount val="127"/>
                <c:pt idx="0">
                  <c:v>-41.788492</c:v>
                </c:pt>
                <c:pt idx="1">
                  <c:v>-41.788492</c:v>
                </c:pt>
                <c:pt idx="2">
                  <c:v>-42.828214</c:v>
                </c:pt>
                <c:pt idx="3">
                  <c:v>-42.918611</c:v>
                </c:pt>
                <c:pt idx="4">
                  <c:v>-44.646361</c:v>
                </c:pt>
                <c:pt idx="5">
                  <c:v>-42.918611</c:v>
                </c:pt>
                <c:pt idx="6">
                  <c:v>-46.132806</c:v>
                </c:pt>
                <c:pt idx="7">
                  <c:v>-46.132806</c:v>
                </c:pt>
                <c:pt idx="8">
                  <c:v>-43.375000</c:v>
                </c:pt>
                <c:pt idx="9">
                  <c:v>-46.132806</c:v>
                </c:pt>
                <c:pt idx="10">
                  <c:v>-47.228917</c:v>
                </c:pt>
                <c:pt idx="11">
                  <c:v>-44.565833</c:v>
                </c:pt>
                <c:pt idx="12">
                  <c:v>-44.565833</c:v>
                </c:pt>
                <c:pt idx="13">
                  <c:v>-44.565833</c:v>
                </c:pt>
                <c:pt idx="14">
                  <c:v>-44.565833</c:v>
                </c:pt>
                <c:pt idx="15">
                  <c:v>-47.671889</c:v>
                </c:pt>
                <c:pt idx="16">
                  <c:v>-47.722944</c:v>
                </c:pt>
                <c:pt idx="17">
                  <c:v>-50.644333</c:v>
                </c:pt>
                <c:pt idx="18">
                  <c:v>-51.820278</c:v>
                </c:pt>
                <c:pt idx="19">
                  <c:v>-52.523167</c:v>
                </c:pt>
                <c:pt idx="20">
                  <c:v>-53.070278</c:v>
                </c:pt>
                <c:pt idx="21">
                  <c:v>-55.335583</c:v>
                </c:pt>
                <c:pt idx="22">
                  <c:v>-58.970861</c:v>
                </c:pt>
                <c:pt idx="23">
                  <c:v>-58.970861</c:v>
                </c:pt>
                <c:pt idx="24">
                  <c:v>-56.753944</c:v>
                </c:pt>
                <c:pt idx="25">
                  <c:v>-53.070278</c:v>
                </c:pt>
                <c:pt idx="26">
                  <c:v>-52.958278</c:v>
                </c:pt>
                <c:pt idx="27">
                  <c:v>-52.958278</c:v>
                </c:pt>
                <c:pt idx="28">
                  <c:v>-51.205611</c:v>
                </c:pt>
                <c:pt idx="29">
                  <c:v>-49.548611</c:v>
                </c:pt>
                <c:pt idx="30">
                  <c:v>-47.374167</c:v>
                </c:pt>
                <c:pt idx="31">
                  <c:v>-44.724167</c:v>
                </c:pt>
                <c:pt idx="32">
                  <c:v>-44.724167</c:v>
                </c:pt>
                <c:pt idx="33">
                  <c:v>-44.724167</c:v>
                </c:pt>
                <c:pt idx="34">
                  <c:v>-46.875417</c:v>
                </c:pt>
                <c:pt idx="35">
                  <c:v>-46.875417</c:v>
                </c:pt>
                <c:pt idx="36">
                  <c:v>-47.192889</c:v>
                </c:pt>
                <c:pt idx="37">
                  <c:v>-47.192889</c:v>
                </c:pt>
                <c:pt idx="38">
                  <c:v>-45.581917</c:v>
                </c:pt>
                <c:pt idx="39">
                  <c:v>-46.513972</c:v>
                </c:pt>
                <c:pt idx="40">
                  <c:v>-47.555667</c:v>
                </c:pt>
                <c:pt idx="41">
                  <c:v>-47.555667</c:v>
                </c:pt>
                <c:pt idx="42">
                  <c:v>-46.513972</c:v>
                </c:pt>
                <c:pt idx="43">
                  <c:v>-44.974556</c:v>
                </c:pt>
                <c:pt idx="44">
                  <c:v>-44.892000</c:v>
                </c:pt>
                <c:pt idx="45">
                  <c:v>-43.984583</c:v>
                </c:pt>
                <c:pt idx="46">
                  <c:v>-43.331500</c:v>
                </c:pt>
                <c:pt idx="47">
                  <c:v>-43.331500</c:v>
                </c:pt>
                <c:pt idx="48">
                  <c:v>-42.405306</c:v>
                </c:pt>
                <c:pt idx="49">
                  <c:v>-42.405306</c:v>
                </c:pt>
                <c:pt idx="50">
                  <c:v>-41.717167</c:v>
                </c:pt>
                <c:pt idx="51">
                  <c:v>-41.717167</c:v>
                </c:pt>
                <c:pt idx="52">
                  <c:v>-41.717167</c:v>
                </c:pt>
                <c:pt idx="53">
                  <c:v>-40.386044</c:v>
                </c:pt>
                <c:pt idx="54">
                  <c:v>-38.011294</c:v>
                </c:pt>
                <c:pt idx="55">
                  <c:v>-32.092778</c:v>
                </c:pt>
                <c:pt idx="56">
                  <c:v>-24.416389</c:v>
                </c:pt>
                <c:pt idx="57">
                  <c:v>-24.416389</c:v>
                </c:pt>
                <c:pt idx="58">
                  <c:v>-24.416389</c:v>
                </c:pt>
                <c:pt idx="59">
                  <c:v>-24.416389</c:v>
                </c:pt>
                <c:pt idx="60">
                  <c:v>-24.416389</c:v>
                </c:pt>
                <c:pt idx="61">
                  <c:v>-27.404361</c:v>
                </c:pt>
                <c:pt idx="62">
                  <c:v>-33.187528</c:v>
                </c:pt>
                <c:pt idx="63">
                  <c:v>-33.187528</c:v>
                </c:pt>
                <c:pt idx="64">
                  <c:v>-33.533111</c:v>
                </c:pt>
                <c:pt idx="65">
                  <c:v>-36.029694</c:v>
                </c:pt>
                <c:pt idx="66">
                  <c:v>-38.576194</c:v>
                </c:pt>
                <c:pt idx="67">
                  <c:v>-39.492139</c:v>
                </c:pt>
                <c:pt idx="68">
                  <c:v>-38.576194</c:v>
                </c:pt>
                <c:pt idx="69">
                  <c:v>-36.019083</c:v>
                </c:pt>
                <c:pt idx="70">
                  <c:v>-33.907056</c:v>
                </c:pt>
                <c:pt idx="71">
                  <c:v>-33.907056</c:v>
                </c:pt>
                <c:pt idx="72">
                  <c:v>-34.604861</c:v>
                </c:pt>
                <c:pt idx="73">
                  <c:v>-34.954056</c:v>
                </c:pt>
                <c:pt idx="74">
                  <c:v>-35.045306</c:v>
                </c:pt>
                <c:pt idx="75">
                  <c:v>-35.045306</c:v>
                </c:pt>
                <c:pt idx="76">
                  <c:v>-35.045306</c:v>
                </c:pt>
                <c:pt idx="77">
                  <c:v>-35.045306</c:v>
                </c:pt>
                <c:pt idx="78">
                  <c:v>-35.313639</c:v>
                </c:pt>
                <c:pt idx="79">
                  <c:v>-37.521667</c:v>
                </c:pt>
                <c:pt idx="80">
                  <c:v>-37.521667</c:v>
                </c:pt>
                <c:pt idx="81">
                  <c:v>-39.011389</c:v>
                </c:pt>
                <c:pt idx="82">
                  <c:v>-39.590778</c:v>
                </c:pt>
                <c:pt idx="83">
                  <c:v>-39.590778</c:v>
                </c:pt>
                <c:pt idx="84">
                  <c:v>-39.590778</c:v>
                </c:pt>
                <c:pt idx="85">
                  <c:v>-39.590778</c:v>
                </c:pt>
                <c:pt idx="86">
                  <c:v>-39.590778</c:v>
                </c:pt>
                <c:pt idx="87">
                  <c:v>-40.437778</c:v>
                </c:pt>
                <c:pt idx="88">
                  <c:v>-39.011389</c:v>
                </c:pt>
                <c:pt idx="89">
                  <c:v>-37.534500</c:v>
                </c:pt>
                <c:pt idx="90">
                  <c:v>-37.534500</c:v>
                </c:pt>
                <c:pt idx="91">
                  <c:v>-36.093667</c:v>
                </c:pt>
                <c:pt idx="92">
                  <c:v>-35.397583</c:v>
                </c:pt>
                <c:pt idx="93">
                  <c:v>-34.187139</c:v>
                </c:pt>
                <c:pt idx="94">
                  <c:v>-32.306778</c:v>
                </c:pt>
                <c:pt idx="95">
                  <c:v>-31.658250</c:v>
                </c:pt>
                <c:pt idx="96">
                  <c:v>-31.658250</c:v>
                </c:pt>
                <c:pt idx="97">
                  <c:v>-30.935778</c:v>
                </c:pt>
                <c:pt idx="98">
                  <c:v>-30.023417</c:v>
                </c:pt>
                <c:pt idx="99">
                  <c:v>-29.477806</c:v>
                </c:pt>
                <c:pt idx="100">
                  <c:v>-29.477806</c:v>
                </c:pt>
                <c:pt idx="101">
                  <c:v>-29.098056</c:v>
                </c:pt>
                <c:pt idx="102">
                  <c:v>-27.897472</c:v>
                </c:pt>
                <c:pt idx="103">
                  <c:v>-27.897472</c:v>
                </c:pt>
                <c:pt idx="104">
                  <c:v>-28.515611</c:v>
                </c:pt>
                <c:pt idx="105">
                  <c:v>-27.845028</c:v>
                </c:pt>
                <c:pt idx="106">
                  <c:v>-27.132667</c:v>
                </c:pt>
                <c:pt idx="107">
                  <c:v>-26.789722</c:v>
                </c:pt>
                <c:pt idx="108">
                  <c:v>-26.789722</c:v>
                </c:pt>
                <c:pt idx="109">
                  <c:v>-26.332361</c:v>
                </c:pt>
                <c:pt idx="110">
                  <c:v>-26.332361</c:v>
                </c:pt>
                <c:pt idx="111">
                  <c:v>-26.332361</c:v>
                </c:pt>
                <c:pt idx="112">
                  <c:v>-26.332361</c:v>
                </c:pt>
                <c:pt idx="113">
                  <c:v>-25.259917</c:v>
                </c:pt>
                <c:pt idx="114">
                  <c:v>-22.080278</c:v>
                </c:pt>
                <c:pt idx="115">
                  <c:v>-19.294389</c:v>
                </c:pt>
                <c:pt idx="116">
                  <c:v>-18.595444</c:v>
                </c:pt>
                <c:pt idx="117">
                  <c:v>-17.721306</c:v>
                </c:pt>
                <c:pt idx="118">
                  <c:v>-17.721306</c:v>
                </c:pt>
                <c:pt idx="119">
                  <c:v>-18.948167</c:v>
                </c:pt>
                <c:pt idx="120">
                  <c:v>-17.239583</c:v>
                </c:pt>
                <c:pt idx="121">
                  <c:v>-16.006444</c:v>
                </c:pt>
                <c:pt idx="122">
                  <c:v>-16.006444</c:v>
                </c:pt>
                <c:pt idx="123">
                  <c:v>-15.838583</c:v>
                </c:pt>
                <c:pt idx="124">
                  <c:v>-15.758750</c:v>
                </c:pt>
                <c:pt idx="125">
                  <c:v>-15.170861</c:v>
                </c:pt>
                <c:pt idx="126">
                  <c:v>-13.737250</c:v>
                </c:pt>
              </c:numCache>
            </c:numRef>
          </c:xVal>
          <c:yVal>
            <c:numRef>
              <c:f>'Linear - Linear Fitting'!$F$32:$F$160</c:f>
              <c:numCache>
                <c:ptCount val="129"/>
                <c:pt idx="0">
                  <c:v>78.500000</c:v>
                </c:pt>
                <c:pt idx="1">
                  <c:v>69.500000</c:v>
                </c:pt>
                <c:pt idx="2">
                  <c:v>78.500000</c:v>
                </c:pt>
                <c:pt idx="3">
                  <c:v>94.500000</c:v>
                </c:pt>
                <c:pt idx="4">
                  <c:v>110.000000</c:v>
                </c:pt>
                <c:pt idx="5">
                  <c:v>116.000000</c:v>
                </c:pt>
                <c:pt idx="6">
                  <c:v>116.000000</c:v>
                </c:pt>
                <c:pt idx="7">
                  <c:v>116.000000</c:v>
                </c:pt>
                <c:pt idx="8">
                  <c:v>110.000000</c:v>
                </c:pt>
                <c:pt idx="9">
                  <c:v>114.500000</c:v>
                </c:pt>
                <c:pt idx="10">
                  <c:v>116.000000</c:v>
                </c:pt>
                <c:pt idx="11">
                  <c:v>116.000000</c:v>
                </c:pt>
                <c:pt idx="12">
                  <c:v>114.500000</c:v>
                </c:pt>
                <c:pt idx="13">
                  <c:v>106.000000</c:v>
                </c:pt>
                <c:pt idx="14">
                  <c:v>100.500000</c:v>
                </c:pt>
                <c:pt idx="15">
                  <c:v>91.000000</c:v>
                </c:pt>
                <c:pt idx="16">
                  <c:v>91.000000</c:v>
                </c:pt>
                <c:pt idx="17">
                  <c:v>91.000000</c:v>
                </c:pt>
                <c:pt idx="18">
                  <c:v>91.000000</c:v>
                </c:pt>
                <c:pt idx="19">
                  <c:v>89.000000</c:v>
                </c:pt>
                <c:pt idx="20">
                  <c:v>88.000000</c:v>
                </c:pt>
                <c:pt idx="21">
                  <c:v>78.500000</c:v>
                </c:pt>
                <c:pt idx="22">
                  <c:v>49.500000</c:v>
                </c:pt>
                <c:pt idx="23">
                  <c:v>60.500000</c:v>
                </c:pt>
                <c:pt idx="24">
                  <c:v>46.500000</c:v>
                </c:pt>
                <c:pt idx="25">
                  <c:v>46.500000</c:v>
                </c:pt>
                <c:pt idx="26">
                  <c:v>60.500000</c:v>
                </c:pt>
                <c:pt idx="27">
                  <c:v>60.500000</c:v>
                </c:pt>
                <c:pt idx="28">
                  <c:v>62.500000</c:v>
                </c:pt>
                <c:pt idx="29">
                  <c:v>59.000000</c:v>
                </c:pt>
                <c:pt idx="30">
                  <c:v>56.000000</c:v>
                </c:pt>
                <c:pt idx="31">
                  <c:v>47.500000</c:v>
                </c:pt>
                <c:pt idx="32">
                  <c:v>56.000000</c:v>
                </c:pt>
                <c:pt idx="33">
                  <c:v>55.000000</c:v>
                </c:pt>
                <c:pt idx="34">
                  <c:v>55.000000</c:v>
                </c:pt>
                <c:pt idx="35">
                  <c:v>58.000000</c:v>
                </c:pt>
                <c:pt idx="36">
                  <c:v>55.000000</c:v>
                </c:pt>
                <c:pt idx="37">
                  <c:v>55.000000</c:v>
                </c:pt>
                <c:pt idx="38">
                  <c:v>55.000000</c:v>
                </c:pt>
                <c:pt idx="39">
                  <c:v>55.500000</c:v>
                </c:pt>
                <c:pt idx="40">
                  <c:v>55.500000</c:v>
                </c:pt>
                <c:pt idx="41">
                  <c:v>55.500000</c:v>
                </c:pt>
                <c:pt idx="42">
                  <c:v>52.500000</c:v>
                </c:pt>
                <c:pt idx="43">
                  <c:v>53.000000</c:v>
                </c:pt>
                <c:pt idx="44">
                  <c:v>69.500000</c:v>
                </c:pt>
                <c:pt idx="45">
                  <c:v>53.000000</c:v>
                </c:pt>
                <c:pt idx="46">
                  <c:v>69.500000</c:v>
                </c:pt>
                <c:pt idx="47">
                  <c:v>69.500000</c:v>
                </c:pt>
                <c:pt idx="48">
                  <c:v>74.500000</c:v>
                </c:pt>
                <c:pt idx="49">
                  <c:v>72.000000</c:v>
                </c:pt>
                <c:pt idx="50">
                  <c:v>72.000000</c:v>
                </c:pt>
                <c:pt idx="51">
                  <c:v>73.000000</c:v>
                </c:pt>
                <c:pt idx="52">
                  <c:v>73.000000</c:v>
                </c:pt>
                <c:pt idx="53">
                  <c:v>67.000000</c:v>
                </c:pt>
                <c:pt idx="54">
                  <c:v>67.000000</c:v>
                </c:pt>
                <c:pt idx="55">
                  <c:v>73.000000</c:v>
                </c:pt>
                <c:pt idx="56">
                  <c:v>67.000000</c:v>
                </c:pt>
                <c:pt idx="57">
                  <c:v>64.500000</c:v>
                </c:pt>
                <c:pt idx="58">
                  <c:v>65.500000</c:v>
                </c:pt>
                <c:pt idx="59">
                  <c:v>65.500000</c:v>
                </c:pt>
                <c:pt idx="60">
                  <c:v>81.000000</c:v>
                </c:pt>
                <c:pt idx="61">
                  <c:v>96.000000</c:v>
                </c:pt>
                <c:pt idx="62">
                  <c:v>101.000000</c:v>
                </c:pt>
                <c:pt idx="63">
                  <c:v>101.000000</c:v>
                </c:pt>
                <c:pt idx="64">
                  <c:v>104.000000</c:v>
                </c:pt>
                <c:pt idx="65">
                  <c:v>105.000000</c:v>
                </c:pt>
                <c:pt idx="66">
                  <c:v>109.000000</c:v>
                </c:pt>
                <c:pt idx="67">
                  <c:v>109.000000</c:v>
                </c:pt>
                <c:pt idx="68">
                  <c:v>105.000000</c:v>
                </c:pt>
                <c:pt idx="69">
                  <c:v>108.500000</c:v>
                </c:pt>
                <c:pt idx="70">
                  <c:v>108.500000</c:v>
                </c:pt>
                <c:pt idx="71">
                  <c:v>96.000000</c:v>
                </c:pt>
                <c:pt idx="72">
                  <c:v>96.000000</c:v>
                </c:pt>
                <c:pt idx="73">
                  <c:v>96.000000</c:v>
                </c:pt>
                <c:pt idx="74">
                  <c:v>100.500000</c:v>
                </c:pt>
                <c:pt idx="75">
                  <c:v>103.000000</c:v>
                </c:pt>
                <c:pt idx="76">
                  <c:v>86.000000</c:v>
                </c:pt>
                <c:pt idx="77">
                  <c:v>103.000000</c:v>
                </c:pt>
                <c:pt idx="78">
                  <c:v>119.500000</c:v>
                </c:pt>
                <c:pt idx="79">
                  <c:v>103.000000</c:v>
                </c:pt>
                <c:pt idx="80">
                  <c:v>120.000000</c:v>
                </c:pt>
                <c:pt idx="81">
                  <c:v>120.000000</c:v>
                </c:pt>
                <c:pt idx="82">
                  <c:v>107.500000</c:v>
                </c:pt>
                <c:pt idx="83">
                  <c:v>107.500000</c:v>
                </c:pt>
                <c:pt idx="84">
                  <c:v>90.500000</c:v>
                </c:pt>
                <c:pt idx="85">
                  <c:v>76.000000</c:v>
                </c:pt>
                <c:pt idx="86">
                  <c:v>72.000000</c:v>
                </c:pt>
                <c:pt idx="87">
                  <c:v>72.000000</c:v>
                </c:pt>
                <c:pt idx="88">
                  <c:v>58.000000</c:v>
                </c:pt>
                <c:pt idx="89">
                  <c:v>65.500000</c:v>
                </c:pt>
                <c:pt idx="90">
                  <c:v>65.500000</c:v>
                </c:pt>
                <c:pt idx="91">
                  <c:v>72.000000</c:v>
                </c:pt>
                <c:pt idx="92">
                  <c:v>72.000000</c:v>
                </c:pt>
                <c:pt idx="93">
                  <c:v>72.000000</c:v>
                </c:pt>
                <c:pt idx="94">
                  <c:v>72.000000</c:v>
                </c:pt>
                <c:pt idx="95">
                  <c:v>80.000000</c:v>
                </c:pt>
                <c:pt idx="96">
                  <c:v>84.000000</c:v>
                </c:pt>
                <c:pt idx="97">
                  <c:v>73.500000</c:v>
                </c:pt>
                <c:pt idx="98">
                  <c:v>73.500000</c:v>
                </c:pt>
                <c:pt idx="99">
                  <c:v>86.000000</c:v>
                </c:pt>
                <c:pt idx="100">
                  <c:v>86.000000</c:v>
                </c:pt>
                <c:pt idx="101">
                  <c:v>86.000000</c:v>
                </c:pt>
                <c:pt idx="102">
                  <c:v>60.000000</c:v>
                </c:pt>
                <c:pt idx="103">
                  <c:v>80.000000</c:v>
                </c:pt>
                <c:pt idx="104">
                  <c:v>80.000000</c:v>
                </c:pt>
                <c:pt idx="105">
                  <c:v>57.500000</c:v>
                </c:pt>
                <c:pt idx="106">
                  <c:v>57.500000</c:v>
                </c:pt>
                <c:pt idx="107">
                  <c:v>86.500000</c:v>
                </c:pt>
                <c:pt idx="108">
                  <c:v>86.500000</c:v>
                </c:pt>
                <c:pt idx="109">
                  <c:v>86.500000</c:v>
                </c:pt>
                <c:pt idx="110">
                  <c:v>86.500000</c:v>
                </c:pt>
                <c:pt idx="111">
                  <c:v>97.500000</c:v>
                </c:pt>
                <c:pt idx="112">
                  <c:v>114.500000</c:v>
                </c:pt>
                <c:pt idx="113">
                  <c:v>114.500000</c:v>
                </c:pt>
                <c:pt idx="114">
                  <c:v>142.500000</c:v>
                </c:pt>
                <c:pt idx="115">
                  <c:v>171.000000</c:v>
                </c:pt>
                <c:pt idx="116">
                  <c:v>171.000000</c:v>
                </c:pt>
                <c:pt idx="117">
                  <c:v>147.500000</c:v>
                </c:pt>
                <c:pt idx="118">
                  <c:v>147.500000</c:v>
                </c:pt>
                <c:pt idx="119">
                  <c:v>132.500000</c:v>
                </c:pt>
                <c:pt idx="120">
                  <c:v>114.500000</c:v>
                </c:pt>
                <c:pt idx="121">
                  <c:v>128.000000</c:v>
                </c:pt>
                <c:pt idx="122">
                  <c:v>136.000000</c:v>
                </c:pt>
                <c:pt idx="123">
                  <c:v>137.500000</c:v>
                </c:pt>
                <c:pt idx="124">
                  <c:v>127.500000</c:v>
                </c:pt>
                <c:pt idx="125">
                  <c:v>102.500000</c:v>
                </c:pt>
                <c:pt idx="126">
                  <c:v>76.500000</c:v>
                </c:pt>
                <c:pt idx="127">
                  <c:v>100.000000</c:v>
                </c:pt>
                <c:pt idx="128">
                  <c:v>127.500000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5"/>
        <c:minorUnit val="7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5"/>
        <c:minorUnit val="2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34589"/>
          <c:y val="0"/>
          <c:w val="0.893788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56576"/>
          <c:y val="0.12368"/>
          <c:w val="0.914772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'NamedStorms - Named Storms Data'!$D$2</c:f>
              <c:strCache>
                <c:ptCount val="1"/>
                <c:pt idx="0">
                  <c:v>Named Storms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'NamedStorms - Named Storms Data'!$A$3:$A$169</c:f>
              <c:numCache>
                <c:ptCount val="167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  <c:pt idx="146">
                  <c:v>1997.000000</c:v>
                </c:pt>
                <c:pt idx="147">
                  <c:v>1998.000000</c:v>
                </c:pt>
                <c:pt idx="148">
                  <c:v>1999.000000</c:v>
                </c:pt>
                <c:pt idx="149">
                  <c:v>2000.000000</c:v>
                </c:pt>
                <c:pt idx="150">
                  <c:v>2001.000000</c:v>
                </c:pt>
                <c:pt idx="151">
                  <c:v>2002.000000</c:v>
                </c:pt>
                <c:pt idx="152">
                  <c:v>2003.000000</c:v>
                </c:pt>
                <c:pt idx="153">
                  <c:v>2004.000000</c:v>
                </c:pt>
                <c:pt idx="154">
                  <c:v>2005.000000</c:v>
                </c:pt>
                <c:pt idx="155">
                  <c:v>2006.000000</c:v>
                </c:pt>
                <c:pt idx="156">
                  <c:v>2007.000000</c:v>
                </c:pt>
                <c:pt idx="157">
                  <c:v>2008.000000</c:v>
                </c:pt>
                <c:pt idx="158">
                  <c:v>2009.000000</c:v>
                </c:pt>
                <c:pt idx="159">
                  <c:v>2010.000000</c:v>
                </c:pt>
                <c:pt idx="160">
                  <c:v>2011.000000</c:v>
                </c:pt>
                <c:pt idx="161">
                  <c:v>2012.000000</c:v>
                </c:pt>
                <c:pt idx="162">
                  <c:v>2013.000000</c:v>
                </c:pt>
                <c:pt idx="163">
                  <c:v>2014.000000</c:v>
                </c:pt>
                <c:pt idx="164">
                  <c:v>2015.000000</c:v>
                </c:pt>
                <c:pt idx="165">
                  <c:v>2016.000000</c:v>
                </c:pt>
                <c:pt idx="166">
                  <c:v>2017.000000</c:v>
                </c:pt>
              </c:numCache>
            </c:numRef>
          </c:xVal>
          <c:yVal>
            <c:numRef>
              <c:f>'NamedStorms - Named Storms Data'!$D$3:$D$169</c:f>
              <c:numCache>
                <c:ptCount val="158"/>
                <c:pt idx="0">
                  <c:v>6.000000</c:v>
                </c:pt>
                <c:pt idx="1">
                  <c:v>6.000000</c:v>
                </c:pt>
                <c:pt idx="2">
                  <c:v>6.000000</c:v>
                </c:pt>
                <c:pt idx="3">
                  <c:v>6.000000</c:v>
                </c:pt>
                <c:pt idx="4">
                  <c:v>6.000000</c:v>
                </c:pt>
                <c:pt idx="5">
                  <c:v>6.500000</c:v>
                </c:pt>
                <c:pt idx="6">
                  <c:v>7.000000</c:v>
                </c:pt>
                <c:pt idx="7">
                  <c:v>7.000000</c:v>
                </c:pt>
                <c:pt idx="8">
                  <c:v>7.000000</c:v>
                </c:pt>
                <c:pt idx="9">
                  <c:v>7.000000</c:v>
                </c:pt>
                <c:pt idx="10">
                  <c:v>7.500000</c:v>
                </c:pt>
                <c:pt idx="11">
                  <c:v>7.500000</c:v>
                </c:pt>
                <c:pt idx="12">
                  <c:v>7.500000</c:v>
                </c:pt>
                <c:pt idx="13">
                  <c:v>7.000000</c:v>
                </c:pt>
                <c:pt idx="14">
                  <c:v>7.000000</c:v>
                </c:pt>
                <c:pt idx="15">
                  <c:v>7.000000</c:v>
                </c:pt>
                <c:pt idx="16">
                  <c:v>6.500000</c:v>
                </c:pt>
                <c:pt idx="17">
                  <c:v>6.500000</c:v>
                </c:pt>
                <c:pt idx="18">
                  <c:v>7.500000</c:v>
                </c:pt>
                <c:pt idx="19">
                  <c:v>7.500000</c:v>
                </c:pt>
                <c:pt idx="20">
                  <c:v>7.500000</c:v>
                </c:pt>
                <c:pt idx="21">
                  <c:v>7.000000</c:v>
                </c:pt>
                <c:pt idx="22">
                  <c:v>7.000000</c:v>
                </c:pt>
                <c:pt idx="23">
                  <c:v>7.000000</c:v>
                </c:pt>
                <c:pt idx="24">
                  <c:v>6.500000</c:v>
                </c:pt>
                <c:pt idx="25">
                  <c:v>7.500000</c:v>
                </c:pt>
                <c:pt idx="26">
                  <c:v>8.000000</c:v>
                </c:pt>
                <c:pt idx="27">
                  <c:v>8.000000</c:v>
                </c:pt>
                <c:pt idx="28">
                  <c:v>8.000000</c:v>
                </c:pt>
                <c:pt idx="29">
                  <c:v>8.500000</c:v>
                </c:pt>
                <c:pt idx="30">
                  <c:v>7.500000</c:v>
                </c:pt>
                <c:pt idx="31">
                  <c:v>8.500000</c:v>
                </c:pt>
                <c:pt idx="32">
                  <c:v>9.000000</c:v>
                </c:pt>
                <c:pt idx="33">
                  <c:v>9.000000</c:v>
                </c:pt>
                <c:pt idx="34">
                  <c:v>9.000000</c:v>
                </c:pt>
                <c:pt idx="35">
                  <c:v>9.000000</c:v>
                </c:pt>
                <c:pt idx="36">
                  <c:v>9.000000</c:v>
                </c:pt>
                <c:pt idx="37">
                  <c:v>8.000000</c:v>
                </c:pt>
                <c:pt idx="38">
                  <c:v>8.000000</c:v>
                </c:pt>
                <c:pt idx="39">
                  <c:v>8.000000</c:v>
                </c:pt>
                <c:pt idx="40">
                  <c:v>8.000000</c:v>
                </c:pt>
                <c:pt idx="41">
                  <c:v>8.000000</c:v>
                </c:pt>
                <c:pt idx="42">
                  <c:v>7.000000</c:v>
                </c:pt>
                <c:pt idx="43">
                  <c:v>7.000000</c:v>
                </c:pt>
                <c:pt idx="44">
                  <c:v>7.000000</c:v>
                </c:pt>
                <c:pt idx="45">
                  <c:v>7.000000</c:v>
                </c:pt>
                <c:pt idx="46">
                  <c:v>8.500000</c:v>
                </c:pt>
                <c:pt idx="47">
                  <c:v>8.500000</c:v>
                </c:pt>
                <c:pt idx="48">
                  <c:v>8.500000</c:v>
                </c:pt>
                <c:pt idx="49">
                  <c:v>8.500000</c:v>
                </c:pt>
                <c:pt idx="50">
                  <c:v>8.000000</c:v>
                </c:pt>
                <c:pt idx="51">
                  <c:v>6.000000</c:v>
                </c:pt>
                <c:pt idx="52">
                  <c:v>6.500000</c:v>
                </c:pt>
                <c:pt idx="53">
                  <c:v>6.000000</c:v>
                </c:pt>
                <c:pt idx="54">
                  <c:v>6.000000</c:v>
                </c:pt>
                <c:pt idx="55">
                  <c:v>6.000000</c:v>
                </c:pt>
                <c:pt idx="56">
                  <c:v>6.000000</c:v>
                </c:pt>
                <c:pt idx="57">
                  <c:v>6.000000</c:v>
                </c:pt>
                <c:pt idx="58">
                  <c:v>6.000000</c:v>
                </c:pt>
                <c:pt idx="59">
                  <c:v>6.000000</c:v>
                </c:pt>
                <c:pt idx="60">
                  <c:v>6.000000</c:v>
                </c:pt>
                <c:pt idx="61">
                  <c:v>6.000000</c:v>
                </c:pt>
                <c:pt idx="62">
                  <c:v>5.500000</c:v>
                </c:pt>
                <c:pt idx="63">
                  <c:v>5.500000</c:v>
                </c:pt>
                <c:pt idx="64">
                  <c:v>6.000000</c:v>
                </c:pt>
                <c:pt idx="65">
                  <c:v>5.500000</c:v>
                </c:pt>
                <c:pt idx="66">
                  <c:v>5.500000</c:v>
                </c:pt>
                <c:pt idx="67">
                  <c:v>6.500000</c:v>
                </c:pt>
                <c:pt idx="68">
                  <c:v>6.500000</c:v>
                </c:pt>
                <c:pt idx="69">
                  <c:v>6.500000</c:v>
                </c:pt>
                <c:pt idx="70">
                  <c:v>6.500000</c:v>
                </c:pt>
                <c:pt idx="71">
                  <c:v>7.000000</c:v>
                </c:pt>
                <c:pt idx="72">
                  <c:v>8.500000</c:v>
                </c:pt>
                <c:pt idx="73">
                  <c:v>9.500000</c:v>
                </c:pt>
                <c:pt idx="74">
                  <c:v>9.500000</c:v>
                </c:pt>
                <c:pt idx="75">
                  <c:v>9.500000</c:v>
                </c:pt>
                <c:pt idx="76">
                  <c:v>10.500000</c:v>
                </c:pt>
                <c:pt idx="77">
                  <c:v>12.000000</c:v>
                </c:pt>
                <c:pt idx="78">
                  <c:v>12.000000</c:v>
                </c:pt>
                <c:pt idx="79">
                  <c:v>12.000000</c:v>
                </c:pt>
                <c:pt idx="80">
                  <c:v>12.000000</c:v>
                </c:pt>
                <c:pt idx="81">
                  <c:v>10.000000</c:v>
                </c:pt>
                <c:pt idx="82">
                  <c:v>10.000000</c:v>
                </c:pt>
                <c:pt idx="83">
                  <c:v>9.500000</c:v>
                </c:pt>
                <c:pt idx="84">
                  <c:v>9.500000</c:v>
                </c:pt>
                <c:pt idx="85">
                  <c:v>10.500000</c:v>
                </c:pt>
                <c:pt idx="86">
                  <c:v>9.500000</c:v>
                </c:pt>
                <c:pt idx="87">
                  <c:v>9.000000</c:v>
                </c:pt>
                <c:pt idx="88">
                  <c:v>9.000000</c:v>
                </c:pt>
                <c:pt idx="89">
                  <c:v>9.500000</c:v>
                </c:pt>
                <c:pt idx="90">
                  <c:v>10.500000</c:v>
                </c:pt>
                <c:pt idx="91">
                  <c:v>10.500000</c:v>
                </c:pt>
                <c:pt idx="92">
                  <c:v>10.000000</c:v>
                </c:pt>
                <c:pt idx="93">
                  <c:v>10.500000</c:v>
                </c:pt>
                <c:pt idx="94">
                  <c:v>10.500000</c:v>
                </c:pt>
                <c:pt idx="95">
                  <c:v>10.500000</c:v>
                </c:pt>
                <c:pt idx="96">
                  <c:v>10.500000</c:v>
                </c:pt>
                <c:pt idx="97">
                  <c:v>10.500000</c:v>
                </c:pt>
                <c:pt idx="98">
                  <c:v>10.500000</c:v>
                </c:pt>
                <c:pt idx="99">
                  <c:v>10.500000</c:v>
                </c:pt>
                <c:pt idx="100">
                  <c:v>10.000000</c:v>
                </c:pt>
                <c:pt idx="101">
                  <c:v>10.500000</c:v>
                </c:pt>
                <c:pt idx="102">
                  <c:v>10.500000</c:v>
                </c:pt>
                <c:pt idx="103">
                  <c:v>9.500000</c:v>
                </c:pt>
                <c:pt idx="104">
                  <c:v>9.500000</c:v>
                </c:pt>
                <c:pt idx="105">
                  <c:v>8.500000</c:v>
                </c:pt>
                <c:pt idx="106">
                  <c:v>9.500000</c:v>
                </c:pt>
                <c:pt idx="107">
                  <c:v>9.500000</c:v>
                </c:pt>
                <c:pt idx="108">
                  <c:v>8.500000</c:v>
                </c:pt>
                <c:pt idx="109">
                  <c:v>8.500000</c:v>
                </c:pt>
                <c:pt idx="110">
                  <c:v>9.500000</c:v>
                </c:pt>
                <c:pt idx="111">
                  <c:v>9.500000</c:v>
                </c:pt>
                <c:pt idx="112">
                  <c:v>9.500000</c:v>
                </c:pt>
                <c:pt idx="113">
                  <c:v>9.000000</c:v>
                </c:pt>
                <c:pt idx="114">
                  <c:v>9.000000</c:v>
                </c:pt>
                <c:pt idx="115">
                  <c:v>9.500000</c:v>
                </c:pt>
                <c:pt idx="116">
                  <c:v>9.500000</c:v>
                </c:pt>
                <c:pt idx="117">
                  <c:v>9.500000</c:v>
                </c:pt>
                <c:pt idx="118">
                  <c:v>10.000000</c:v>
                </c:pt>
                <c:pt idx="119">
                  <c:v>9.500000</c:v>
                </c:pt>
                <c:pt idx="120">
                  <c:v>9.500000</c:v>
                </c:pt>
                <c:pt idx="121">
                  <c:v>9.500000</c:v>
                </c:pt>
                <c:pt idx="122">
                  <c:v>9.500000</c:v>
                </c:pt>
                <c:pt idx="123">
                  <c:v>9.500000</c:v>
                </c:pt>
                <c:pt idx="124">
                  <c:v>9.500000</c:v>
                </c:pt>
                <c:pt idx="125">
                  <c:v>10.500000</c:v>
                </c:pt>
                <c:pt idx="126">
                  <c:v>10.000000</c:v>
                </c:pt>
                <c:pt idx="127">
                  <c:v>10.000000</c:v>
                </c:pt>
                <c:pt idx="128">
                  <c:v>10.000000</c:v>
                </c:pt>
                <c:pt idx="129">
                  <c:v>11.000000</c:v>
                </c:pt>
                <c:pt idx="130">
                  <c:v>11.000000</c:v>
                </c:pt>
                <c:pt idx="131">
                  <c:v>9.500000</c:v>
                </c:pt>
                <c:pt idx="132">
                  <c:v>9.500000</c:v>
                </c:pt>
                <c:pt idx="133">
                  <c:v>9.500000</c:v>
                </c:pt>
                <c:pt idx="134">
                  <c:v>8.000000</c:v>
                </c:pt>
                <c:pt idx="135">
                  <c:v>8.000000</c:v>
                </c:pt>
                <c:pt idx="136">
                  <c:v>9.500000</c:v>
                </c:pt>
                <c:pt idx="137">
                  <c:v>9.500000</c:v>
                </c:pt>
                <c:pt idx="138">
                  <c:v>9.500000</c:v>
                </c:pt>
                <c:pt idx="139">
                  <c:v>10.000000</c:v>
                </c:pt>
                <c:pt idx="140">
                  <c:v>10.000000</c:v>
                </c:pt>
                <c:pt idx="141">
                  <c:v>12.500000</c:v>
                </c:pt>
                <c:pt idx="142">
                  <c:v>12.500000</c:v>
                </c:pt>
                <c:pt idx="143">
                  <c:v>13.500000</c:v>
                </c:pt>
                <c:pt idx="144">
                  <c:v>14.500000</c:v>
                </c:pt>
                <c:pt idx="145">
                  <c:v>14.500000</c:v>
                </c:pt>
                <c:pt idx="146">
                  <c:v>14.500000</c:v>
                </c:pt>
                <c:pt idx="147">
                  <c:v>15.000000</c:v>
                </c:pt>
                <c:pt idx="148">
                  <c:v>15.000000</c:v>
                </c:pt>
                <c:pt idx="149">
                  <c:v>15.000000</c:v>
                </c:pt>
                <c:pt idx="150">
                  <c:v>15.000000</c:v>
                </c:pt>
                <c:pt idx="151">
                  <c:v>15.500000</c:v>
                </c:pt>
                <c:pt idx="152">
                  <c:v>16.000000</c:v>
                </c:pt>
                <c:pt idx="153">
                  <c:v>15.500000</c:v>
                </c:pt>
                <c:pt idx="154">
                  <c:v>15.500000</c:v>
                </c:pt>
                <c:pt idx="155">
                  <c:v>14.500000</c:v>
                </c:pt>
                <c:pt idx="156">
                  <c:v>15.000000</c:v>
                </c:pt>
                <c:pt idx="157">
                  <c:v>15.500000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'NamedStorms - Named Storms Data'!$H$2</c:f>
              <c:strCache>
                <c:ptCount val="1"/>
                <c:pt idx="0">
                  <c:v>SIN Named Storms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'NamedStorms - Named Storms Data'!$A$3:$A$169</c:f>
              <c:numCache>
                <c:ptCount val="167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  <c:pt idx="146">
                  <c:v>1997.000000</c:v>
                </c:pt>
                <c:pt idx="147">
                  <c:v>1998.000000</c:v>
                </c:pt>
                <c:pt idx="148">
                  <c:v>1999.000000</c:v>
                </c:pt>
                <c:pt idx="149">
                  <c:v>2000.000000</c:v>
                </c:pt>
                <c:pt idx="150">
                  <c:v>2001.000000</c:v>
                </c:pt>
                <c:pt idx="151">
                  <c:v>2002.000000</c:v>
                </c:pt>
                <c:pt idx="152">
                  <c:v>2003.000000</c:v>
                </c:pt>
                <c:pt idx="153">
                  <c:v>2004.000000</c:v>
                </c:pt>
                <c:pt idx="154">
                  <c:v>2005.000000</c:v>
                </c:pt>
                <c:pt idx="155">
                  <c:v>2006.000000</c:v>
                </c:pt>
                <c:pt idx="156">
                  <c:v>2007.000000</c:v>
                </c:pt>
                <c:pt idx="157">
                  <c:v>2008.000000</c:v>
                </c:pt>
                <c:pt idx="158">
                  <c:v>2009.000000</c:v>
                </c:pt>
                <c:pt idx="159">
                  <c:v>2010.000000</c:v>
                </c:pt>
                <c:pt idx="160">
                  <c:v>2011.000000</c:v>
                </c:pt>
                <c:pt idx="161">
                  <c:v>2012.000000</c:v>
                </c:pt>
                <c:pt idx="162">
                  <c:v>2013.000000</c:v>
                </c:pt>
                <c:pt idx="163">
                  <c:v>2014.000000</c:v>
                </c:pt>
                <c:pt idx="164">
                  <c:v>2015.000000</c:v>
                </c:pt>
                <c:pt idx="165">
                  <c:v>2016.000000</c:v>
                </c:pt>
                <c:pt idx="166">
                  <c:v>2017.000000</c:v>
                </c:pt>
              </c:numCache>
            </c:numRef>
          </c:xVal>
          <c:yVal>
            <c:numRef>
              <c:f>'NamedStorms - Named Storms Data'!$H$3:$H$169</c:f>
              <c:numCache>
                <c:ptCount val="167"/>
                <c:pt idx="0">
                  <c:v>3.157185</c:v>
                </c:pt>
                <c:pt idx="1">
                  <c:v>3.362127</c:v>
                </c:pt>
                <c:pt idx="2">
                  <c:v>3.591374</c:v>
                </c:pt>
                <c:pt idx="3">
                  <c:v>3.843052</c:v>
                </c:pt>
                <c:pt idx="4">
                  <c:v>4.115064</c:v>
                </c:pt>
                <c:pt idx="5">
                  <c:v>4.405111</c:v>
                </c:pt>
                <c:pt idx="6">
                  <c:v>4.710712</c:v>
                </c:pt>
                <c:pt idx="7">
                  <c:v>5.029231</c:v>
                </c:pt>
                <c:pt idx="8">
                  <c:v>5.357904</c:v>
                </c:pt>
                <c:pt idx="9">
                  <c:v>5.693863</c:v>
                </c:pt>
                <c:pt idx="10">
                  <c:v>6.034170</c:v>
                </c:pt>
                <c:pt idx="11">
                  <c:v>6.375842</c:v>
                </c:pt>
                <c:pt idx="12">
                  <c:v>6.715883</c:v>
                </c:pt>
                <c:pt idx="13">
                  <c:v>7.051313</c:v>
                </c:pt>
                <c:pt idx="14">
                  <c:v>7.379198</c:v>
                </c:pt>
                <c:pt idx="15">
                  <c:v>7.696680</c:v>
                </c:pt>
                <c:pt idx="16">
                  <c:v>8.001004</c:v>
                </c:pt>
                <c:pt idx="17">
                  <c:v>8.289547</c:v>
                </c:pt>
                <c:pt idx="18">
                  <c:v>8.559844</c:v>
                </c:pt>
                <c:pt idx="19">
                  <c:v>8.809611</c:v>
                </c:pt>
                <c:pt idx="20">
                  <c:v>9.036772</c:v>
                </c:pt>
                <c:pt idx="21">
                  <c:v>9.239473</c:v>
                </c:pt>
                <c:pt idx="22">
                  <c:v>9.416107</c:v>
                </c:pt>
                <c:pt idx="23">
                  <c:v>9.565327</c:v>
                </c:pt>
                <c:pt idx="24">
                  <c:v>9.686059</c:v>
                </c:pt>
                <c:pt idx="25">
                  <c:v>9.777515</c:v>
                </c:pt>
                <c:pt idx="26">
                  <c:v>9.839199</c:v>
                </c:pt>
                <c:pt idx="27">
                  <c:v>9.870912</c:v>
                </c:pt>
                <c:pt idx="28">
                  <c:v>9.872754</c:v>
                </c:pt>
                <c:pt idx="29">
                  <c:v>9.845126</c:v>
                </c:pt>
                <c:pt idx="30">
                  <c:v>9.788720</c:v>
                </c:pt>
                <c:pt idx="31">
                  <c:v>9.704518</c:v>
                </c:pt>
                <c:pt idx="32">
                  <c:v>9.593780</c:v>
                </c:pt>
                <c:pt idx="33">
                  <c:v>9.458028</c:v>
                </c:pt>
                <c:pt idx="34">
                  <c:v>9.299037</c:v>
                </c:pt>
                <c:pt idx="35">
                  <c:v>9.118814</c:v>
                </c:pt>
                <c:pt idx="36">
                  <c:v>8.919576</c:v>
                </c:pt>
                <c:pt idx="37">
                  <c:v>8.703733</c:v>
                </c:pt>
                <c:pt idx="38">
                  <c:v>8.473858</c:v>
                </c:pt>
                <c:pt idx="39">
                  <c:v>8.232666</c:v>
                </c:pt>
                <c:pt idx="40">
                  <c:v>7.982984</c:v>
                </c:pt>
                <c:pt idx="41">
                  <c:v>7.727725</c:v>
                </c:pt>
                <c:pt idx="42">
                  <c:v>7.469857</c:v>
                </c:pt>
                <c:pt idx="43">
                  <c:v>7.212374</c:v>
                </c:pt>
                <c:pt idx="44">
                  <c:v>6.958266</c:v>
                </c:pt>
                <c:pt idx="45">
                  <c:v>6.710491</c:v>
                </c:pt>
                <c:pt idx="46">
                  <c:v>6.471941</c:v>
                </c:pt>
                <c:pt idx="47">
                  <c:v>6.245417</c:v>
                </c:pt>
                <c:pt idx="48">
                  <c:v>6.033601</c:v>
                </c:pt>
                <c:pt idx="49">
                  <c:v>5.839027</c:v>
                </c:pt>
                <c:pt idx="50">
                  <c:v>5.664056</c:v>
                </c:pt>
                <c:pt idx="51">
                  <c:v>5.510854</c:v>
                </c:pt>
                <c:pt idx="52">
                  <c:v>5.381370</c:v>
                </c:pt>
                <c:pt idx="53">
                  <c:v>5.277315</c:v>
                </c:pt>
                <c:pt idx="54">
                  <c:v>5.200147</c:v>
                </c:pt>
                <c:pt idx="55">
                  <c:v>5.151054</c:v>
                </c:pt>
                <c:pt idx="56">
                  <c:v>5.130944</c:v>
                </c:pt>
                <c:pt idx="57">
                  <c:v>5.140436</c:v>
                </c:pt>
                <c:pt idx="58">
                  <c:v>5.179852</c:v>
                </c:pt>
                <c:pt idx="59">
                  <c:v>5.249217</c:v>
                </c:pt>
                <c:pt idx="60">
                  <c:v>5.348255</c:v>
                </c:pt>
                <c:pt idx="61">
                  <c:v>5.476395</c:v>
                </c:pt>
                <c:pt idx="62">
                  <c:v>5.632773</c:v>
                </c:pt>
                <c:pt idx="63">
                  <c:v>5.816244</c:v>
                </c:pt>
                <c:pt idx="64">
                  <c:v>6.025394</c:v>
                </c:pt>
                <c:pt idx="65">
                  <c:v>6.258550</c:v>
                </c:pt>
                <c:pt idx="66">
                  <c:v>6.513799</c:v>
                </c:pt>
                <c:pt idx="67">
                  <c:v>6.789010</c:v>
                </c:pt>
                <c:pt idx="68">
                  <c:v>7.081851</c:v>
                </c:pt>
                <c:pt idx="69">
                  <c:v>7.389812</c:v>
                </c:pt>
                <c:pt idx="70">
                  <c:v>7.710235</c:v>
                </c:pt>
                <c:pt idx="71">
                  <c:v>8.040335</c:v>
                </c:pt>
                <c:pt idx="72">
                  <c:v>8.377233</c:v>
                </c:pt>
                <c:pt idx="73">
                  <c:v>8.717978</c:v>
                </c:pt>
                <c:pt idx="74">
                  <c:v>9.059586</c:v>
                </c:pt>
                <c:pt idx="75">
                  <c:v>9.399059</c:v>
                </c:pt>
                <c:pt idx="76">
                  <c:v>9.733424</c:v>
                </c:pt>
                <c:pt idx="77">
                  <c:v>10.059757</c:v>
                </c:pt>
                <c:pt idx="78">
                  <c:v>10.375216</c:v>
                </c:pt>
                <c:pt idx="79">
                  <c:v>10.677066</c:v>
                </c:pt>
                <c:pt idx="80">
                  <c:v>10.962709</c:v>
                </c:pt>
                <c:pt idx="81">
                  <c:v>11.229708</c:v>
                </c:pt>
                <c:pt idx="82">
                  <c:v>11.475814</c:v>
                </c:pt>
                <c:pt idx="83">
                  <c:v>11.698984</c:v>
                </c:pt>
                <c:pt idx="84">
                  <c:v>11.897408</c:v>
                </c:pt>
                <c:pt idx="85">
                  <c:v>12.069519</c:v>
                </c:pt>
                <c:pt idx="86">
                  <c:v>12.214016</c:v>
                </c:pt>
                <c:pt idx="87">
                  <c:v>12.329873</c:v>
                </c:pt>
                <c:pt idx="88">
                  <c:v>12.416350</c:v>
                </c:pt>
                <c:pt idx="89">
                  <c:v>12.473000</c:v>
                </c:pt>
                <c:pt idx="90">
                  <c:v>12.499675</c:v>
                </c:pt>
                <c:pt idx="91">
                  <c:v>12.496526</c:v>
                </c:pt>
                <c:pt idx="92">
                  <c:v>12.464002</c:v>
                </c:pt>
                <c:pt idx="93">
                  <c:v>12.402846</c:v>
                </c:pt>
                <c:pt idx="94">
                  <c:v>12.314087</c:v>
                </c:pt>
                <c:pt idx="95">
                  <c:v>12.199029</c:v>
                </c:pt>
                <c:pt idx="96">
                  <c:v>12.059239</c:v>
                </c:pt>
                <c:pt idx="97">
                  <c:v>11.896532</c:v>
                </c:pt>
                <c:pt idx="98">
                  <c:v>11.712951</c:v>
                </c:pt>
                <c:pt idx="99">
                  <c:v>11.510748</c:v>
                </c:pt>
                <c:pt idx="100">
                  <c:v>11.292361</c:v>
                </c:pt>
                <c:pt idx="101">
                  <c:v>11.060389</c:v>
                </c:pt>
                <c:pt idx="102">
                  <c:v>10.817569</c:v>
                </c:pt>
                <c:pt idx="103">
                  <c:v>10.566744</c:v>
                </c:pt>
                <c:pt idx="104">
                  <c:v>10.310838</c:v>
                </c:pt>
                <c:pt idx="105">
                  <c:v>10.052825</c:v>
                </c:pt>
                <c:pt idx="106">
                  <c:v>9.795701</c:v>
                </c:pt>
                <c:pt idx="107">
                  <c:v>9.542452</c:v>
                </c:pt>
                <c:pt idx="108">
                  <c:v>9.296028</c:v>
                </c:pt>
                <c:pt idx="109">
                  <c:v>9.059307</c:v>
                </c:pt>
                <c:pt idx="110">
                  <c:v>8.835073</c:v>
                </c:pt>
                <c:pt idx="111">
                  <c:v>8.625983</c:v>
                </c:pt>
                <c:pt idx="112">
                  <c:v>8.434545</c:v>
                </c:pt>
                <c:pt idx="113">
                  <c:v>8.263089</c:v>
                </c:pt>
                <c:pt idx="114">
                  <c:v>8.113745</c:v>
                </c:pt>
                <c:pt idx="115">
                  <c:v>7.988424</c:v>
                </c:pt>
                <c:pt idx="116">
                  <c:v>7.888795</c:v>
                </c:pt>
                <c:pt idx="117">
                  <c:v>7.816272</c:v>
                </c:pt>
                <c:pt idx="118">
                  <c:v>7.771996</c:v>
                </c:pt>
                <c:pt idx="119">
                  <c:v>7.756828</c:v>
                </c:pt>
                <c:pt idx="120">
                  <c:v>7.771338</c:v>
                </c:pt>
                <c:pt idx="121">
                  <c:v>7.815796</c:v>
                </c:pt>
                <c:pt idx="122">
                  <c:v>7.890178</c:v>
                </c:pt>
                <c:pt idx="123">
                  <c:v>7.994158</c:v>
                </c:pt>
                <c:pt idx="124">
                  <c:v>8.127113</c:v>
                </c:pt>
                <c:pt idx="125">
                  <c:v>8.288135</c:v>
                </c:pt>
                <c:pt idx="126">
                  <c:v>8.476030</c:v>
                </c:pt>
                <c:pt idx="127">
                  <c:v>8.689340</c:v>
                </c:pt>
                <c:pt idx="128">
                  <c:v>8.926351</c:v>
                </c:pt>
                <c:pt idx="129">
                  <c:v>9.185112</c:v>
                </c:pt>
                <c:pt idx="130">
                  <c:v>9.463455</c:v>
                </c:pt>
                <c:pt idx="131">
                  <c:v>9.759018</c:v>
                </c:pt>
                <c:pt idx="132">
                  <c:v>10.069265</c:v>
                </c:pt>
                <c:pt idx="133">
                  <c:v>10.391512</c:v>
                </c:pt>
                <c:pt idx="134">
                  <c:v>10.722959</c:v>
                </c:pt>
                <c:pt idx="135">
                  <c:v>11.060711</c:v>
                </c:pt>
                <c:pt idx="136">
                  <c:v>11.401811</c:v>
                </c:pt>
                <c:pt idx="137">
                  <c:v>11.743269</c:v>
                </c:pt>
                <c:pt idx="138">
                  <c:v>12.082090</c:v>
                </c:pt>
                <c:pt idx="139">
                  <c:v>12.415307</c:v>
                </c:pt>
                <c:pt idx="140">
                  <c:v>12.740008</c:v>
                </c:pt>
                <c:pt idx="141">
                  <c:v>13.053367</c:v>
                </c:pt>
                <c:pt idx="142">
                  <c:v>13.352669</c:v>
                </c:pt>
                <c:pt idx="143">
                  <c:v>13.635343</c:v>
                </c:pt>
                <c:pt idx="144">
                  <c:v>13.898981</c:v>
                </c:pt>
                <c:pt idx="145">
                  <c:v>14.141367</c:v>
                </c:pt>
                <c:pt idx="146">
                  <c:v>14.360497</c:v>
                </c:pt>
                <c:pt idx="147">
                  <c:v>14.554598</c:v>
                </c:pt>
                <c:pt idx="148">
                  <c:v>14.722150</c:v>
                </c:pt>
                <c:pt idx="149">
                  <c:v>14.861895</c:v>
                </c:pt>
                <c:pt idx="150">
                  <c:v>14.972856</c:v>
                </c:pt>
                <c:pt idx="151">
                  <c:v>15.054340</c:v>
                </c:pt>
                <c:pt idx="152">
                  <c:v>15.105952</c:v>
                </c:pt>
                <c:pt idx="153">
                  <c:v>15.127594</c:v>
                </c:pt>
                <c:pt idx="154">
                  <c:v>15.119466</c:v>
                </c:pt>
                <c:pt idx="155">
                  <c:v>15.082068</c:v>
                </c:pt>
                <c:pt idx="156">
                  <c:v>15.016191</c:v>
                </c:pt>
                <c:pt idx="157">
                  <c:v>14.922912</c:v>
                </c:pt>
                <c:pt idx="158">
                  <c:v>14.803578</c:v>
                </c:pt>
                <c:pt idx="159">
                  <c:v>14.659802</c:v>
                </c:pt>
                <c:pt idx="160">
                  <c:v>14.493436</c:v>
                </c:pt>
                <c:pt idx="161">
                  <c:v>14.306561</c:v>
                </c:pt>
                <c:pt idx="162">
                  <c:v>14.101461</c:v>
                </c:pt>
                <c:pt idx="163">
                  <c:v>13.880604</c:v>
                </c:pt>
                <c:pt idx="164">
                  <c:v>13.646614</c:v>
                </c:pt>
                <c:pt idx="165">
                  <c:v>13.402246</c:v>
                </c:pt>
                <c:pt idx="166">
                  <c:v>13.150360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75"/>
        <c:minorUnit val="37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"/>
        <c:minorUnit val="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93145"/>
          <c:y val="0"/>
          <c:w val="0.887662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56576"/>
          <c:y val="0.12368"/>
          <c:w val="0.914772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'NamedStorms - Named Storms Data'!$D$2</c:f>
              <c:strCache>
                <c:ptCount val="1"/>
                <c:pt idx="0">
                  <c:v>Named Storms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'NamedStorms - Named Storms Data'!$A$3:$A$150</c:f>
              <c:numCache>
                <c:ptCount val="148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  <c:pt idx="146">
                  <c:v>1997.000000</c:v>
                </c:pt>
                <c:pt idx="147">
                  <c:v>1998.000000</c:v>
                </c:pt>
              </c:numCache>
            </c:numRef>
          </c:xVal>
          <c:yVal>
            <c:numRef>
              <c:f>'NamedStorms - Named Storms Data'!$D$3:$D$150</c:f>
              <c:numCache>
                <c:ptCount val="148"/>
                <c:pt idx="0">
                  <c:v>6.000000</c:v>
                </c:pt>
                <c:pt idx="1">
                  <c:v>6.000000</c:v>
                </c:pt>
                <c:pt idx="2">
                  <c:v>6.000000</c:v>
                </c:pt>
                <c:pt idx="3">
                  <c:v>6.000000</c:v>
                </c:pt>
                <c:pt idx="4">
                  <c:v>6.000000</c:v>
                </c:pt>
                <c:pt idx="5">
                  <c:v>6.500000</c:v>
                </c:pt>
                <c:pt idx="6">
                  <c:v>7.000000</c:v>
                </c:pt>
                <c:pt idx="7">
                  <c:v>7.000000</c:v>
                </c:pt>
                <c:pt idx="8">
                  <c:v>7.000000</c:v>
                </c:pt>
                <c:pt idx="9">
                  <c:v>7.000000</c:v>
                </c:pt>
                <c:pt idx="10">
                  <c:v>7.500000</c:v>
                </c:pt>
                <c:pt idx="11">
                  <c:v>7.500000</c:v>
                </c:pt>
                <c:pt idx="12">
                  <c:v>7.500000</c:v>
                </c:pt>
                <c:pt idx="13">
                  <c:v>7.000000</c:v>
                </c:pt>
                <c:pt idx="14">
                  <c:v>7.000000</c:v>
                </c:pt>
                <c:pt idx="15">
                  <c:v>7.000000</c:v>
                </c:pt>
                <c:pt idx="16">
                  <c:v>6.500000</c:v>
                </c:pt>
                <c:pt idx="17">
                  <c:v>6.500000</c:v>
                </c:pt>
                <c:pt idx="18">
                  <c:v>7.500000</c:v>
                </c:pt>
                <c:pt idx="19">
                  <c:v>7.500000</c:v>
                </c:pt>
                <c:pt idx="20">
                  <c:v>7.500000</c:v>
                </c:pt>
                <c:pt idx="21">
                  <c:v>7.000000</c:v>
                </c:pt>
                <c:pt idx="22">
                  <c:v>7.000000</c:v>
                </c:pt>
                <c:pt idx="23">
                  <c:v>7.000000</c:v>
                </c:pt>
                <c:pt idx="24">
                  <c:v>6.500000</c:v>
                </c:pt>
                <c:pt idx="25">
                  <c:v>7.500000</c:v>
                </c:pt>
                <c:pt idx="26">
                  <c:v>8.000000</c:v>
                </c:pt>
                <c:pt idx="27">
                  <c:v>8.000000</c:v>
                </c:pt>
                <c:pt idx="28">
                  <c:v>8.000000</c:v>
                </c:pt>
                <c:pt idx="29">
                  <c:v>8.500000</c:v>
                </c:pt>
                <c:pt idx="30">
                  <c:v>7.500000</c:v>
                </c:pt>
                <c:pt idx="31">
                  <c:v>8.500000</c:v>
                </c:pt>
                <c:pt idx="32">
                  <c:v>9.000000</c:v>
                </c:pt>
                <c:pt idx="33">
                  <c:v>9.000000</c:v>
                </c:pt>
                <c:pt idx="34">
                  <c:v>9.000000</c:v>
                </c:pt>
                <c:pt idx="35">
                  <c:v>9.000000</c:v>
                </c:pt>
                <c:pt idx="36">
                  <c:v>9.000000</c:v>
                </c:pt>
                <c:pt idx="37">
                  <c:v>8.000000</c:v>
                </c:pt>
                <c:pt idx="38">
                  <c:v>8.000000</c:v>
                </c:pt>
                <c:pt idx="39">
                  <c:v>8.000000</c:v>
                </c:pt>
                <c:pt idx="40">
                  <c:v>8.000000</c:v>
                </c:pt>
                <c:pt idx="41">
                  <c:v>8.000000</c:v>
                </c:pt>
                <c:pt idx="42">
                  <c:v>7.000000</c:v>
                </c:pt>
                <c:pt idx="43">
                  <c:v>7.000000</c:v>
                </c:pt>
                <c:pt idx="44">
                  <c:v>7.000000</c:v>
                </c:pt>
                <c:pt idx="45">
                  <c:v>7.000000</c:v>
                </c:pt>
                <c:pt idx="46">
                  <c:v>8.500000</c:v>
                </c:pt>
                <c:pt idx="47">
                  <c:v>8.500000</c:v>
                </c:pt>
                <c:pt idx="48">
                  <c:v>8.500000</c:v>
                </c:pt>
                <c:pt idx="49">
                  <c:v>8.500000</c:v>
                </c:pt>
                <c:pt idx="50">
                  <c:v>8.000000</c:v>
                </c:pt>
                <c:pt idx="51">
                  <c:v>6.000000</c:v>
                </c:pt>
                <c:pt idx="52">
                  <c:v>6.500000</c:v>
                </c:pt>
                <c:pt idx="53">
                  <c:v>6.000000</c:v>
                </c:pt>
                <c:pt idx="54">
                  <c:v>6.000000</c:v>
                </c:pt>
                <c:pt idx="55">
                  <c:v>6.000000</c:v>
                </c:pt>
                <c:pt idx="56">
                  <c:v>6.000000</c:v>
                </c:pt>
                <c:pt idx="57">
                  <c:v>6.000000</c:v>
                </c:pt>
                <c:pt idx="58">
                  <c:v>6.000000</c:v>
                </c:pt>
                <c:pt idx="59">
                  <c:v>6.000000</c:v>
                </c:pt>
                <c:pt idx="60">
                  <c:v>6.000000</c:v>
                </c:pt>
                <c:pt idx="61">
                  <c:v>6.000000</c:v>
                </c:pt>
                <c:pt idx="62">
                  <c:v>5.500000</c:v>
                </c:pt>
                <c:pt idx="63">
                  <c:v>5.500000</c:v>
                </c:pt>
                <c:pt idx="64">
                  <c:v>6.000000</c:v>
                </c:pt>
                <c:pt idx="65">
                  <c:v>5.500000</c:v>
                </c:pt>
                <c:pt idx="66">
                  <c:v>5.500000</c:v>
                </c:pt>
                <c:pt idx="67">
                  <c:v>6.500000</c:v>
                </c:pt>
                <c:pt idx="68">
                  <c:v>6.500000</c:v>
                </c:pt>
                <c:pt idx="69">
                  <c:v>6.500000</c:v>
                </c:pt>
                <c:pt idx="70">
                  <c:v>6.500000</c:v>
                </c:pt>
                <c:pt idx="71">
                  <c:v>7.000000</c:v>
                </c:pt>
                <c:pt idx="72">
                  <c:v>8.500000</c:v>
                </c:pt>
                <c:pt idx="73">
                  <c:v>9.500000</c:v>
                </c:pt>
                <c:pt idx="74">
                  <c:v>9.500000</c:v>
                </c:pt>
                <c:pt idx="75">
                  <c:v>9.500000</c:v>
                </c:pt>
                <c:pt idx="76">
                  <c:v>10.500000</c:v>
                </c:pt>
                <c:pt idx="77">
                  <c:v>12.000000</c:v>
                </c:pt>
                <c:pt idx="78">
                  <c:v>12.000000</c:v>
                </c:pt>
                <c:pt idx="79">
                  <c:v>12.000000</c:v>
                </c:pt>
                <c:pt idx="80">
                  <c:v>12.000000</c:v>
                </c:pt>
                <c:pt idx="81">
                  <c:v>10.000000</c:v>
                </c:pt>
                <c:pt idx="82">
                  <c:v>10.000000</c:v>
                </c:pt>
                <c:pt idx="83">
                  <c:v>9.500000</c:v>
                </c:pt>
                <c:pt idx="84">
                  <c:v>9.500000</c:v>
                </c:pt>
                <c:pt idx="85">
                  <c:v>10.500000</c:v>
                </c:pt>
                <c:pt idx="86">
                  <c:v>9.500000</c:v>
                </c:pt>
                <c:pt idx="87">
                  <c:v>9.000000</c:v>
                </c:pt>
                <c:pt idx="88">
                  <c:v>9.000000</c:v>
                </c:pt>
                <c:pt idx="89">
                  <c:v>9.500000</c:v>
                </c:pt>
                <c:pt idx="90">
                  <c:v>10.500000</c:v>
                </c:pt>
                <c:pt idx="91">
                  <c:v>10.500000</c:v>
                </c:pt>
                <c:pt idx="92">
                  <c:v>10.000000</c:v>
                </c:pt>
                <c:pt idx="93">
                  <c:v>10.500000</c:v>
                </c:pt>
                <c:pt idx="94">
                  <c:v>10.500000</c:v>
                </c:pt>
                <c:pt idx="95">
                  <c:v>10.500000</c:v>
                </c:pt>
                <c:pt idx="96">
                  <c:v>10.500000</c:v>
                </c:pt>
                <c:pt idx="97">
                  <c:v>10.500000</c:v>
                </c:pt>
                <c:pt idx="98">
                  <c:v>10.500000</c:v>
                </c:pt>
                <c:pt idx="99">
                  <c:v>10.500000</c:v>
                </c:pt>
                <c:pt idx="100">
                  <c:v>10.000000</c:v>
                </c:pt>
                <c:pt idx="101">
                  <c:v>10.500000</c:v>
                </c:pt>
                <c:pt idx="102">
                  <c:v>10.500000</c:v>
                </c:pt>
                <c:pt idx="103">
                  <c:v>9.500000</c:v>
                </c:pt>
                <c:pt idx="104">
                  <c:v>9.500000</c:v>
                </c:pt>
                <c:pt idx="105">
                  <c:v>8.500000</c:v>
                </c:pt>
                <c:pt idx="106">
                  <c:v>9.500000</c:v>
                </c:pt>
                <c:pt idx="107">
                  <c:v>9.500000</c:v>
                </c:pt>
                <c:pt idx="108">
                  <c:v>8.500000</c:v>
                </c:pt>
                <c:pt idx="109">
                  <c:v>8.500000</c:v>
                </c:pt>
                <c:pt idx="110">
                  <c:v>9.500000</c:v>
                </c:pt>
                <c:pt idx="111">
                  <c:v>9.500000</c:v>
                </c:pt>
                <c:pt idx="112">
                  <c:v>9.500000</c:v>
                </c:pt>
                <c:pt idx="113">
                  <c:v>9.000000</c:v>
                </c:pt>
                <c:pt idx="114">
                  <c:v>9.000000</c:v>
                </c:pt>
                <c:pt idx="115">
                  <c:v>9.500000</c:v>
                </c:pt>
                <c:pt idx="116">
                  <c:v>9.500000</c:v>
                </c:pt>
                <c:pt idx="117">
                  <c:v>9.500000</c:v>
                </c:pt>
                <c:pt idx="118">
                  <c:v>10.000000</c:v>
                </c:pt>
                <c:pt idx="119">
                  <c:v>9.500000</c:v>
                </c:pt>
                <c:pt idx="120">
                  <c:v>9.500000</c:v>
                </c:pt>
                <c:pt idx="121">
                  <c:v>9.500000</c:v>
                </c:pt>
                <c:pt idx="122">
                  <c:v>9.500000</c:v>
                </c:pt>
                <c:pt idx="123">
                  <c:v>9.500000</c:v>
                </c:pt>
                <c:pt idx="124">
                  <c:v>9.500000</c:v>
                </c:pt>
                <c:pt idx="125">
                  <c:v>10.500000</c:v>
                </c:pt>
                <c:pt idx="126">
                  <c:v>10.000000</c:v>
                </c:pt>
                <c:pt idx="127">
                  <c:v>10.000000</c:v>
                </c:pt>
                <c:pt idx="128">
                  <c:v>10.000000</c:v>
                </c:pt>
                <c:pt idx="129">
                  <c:v>11.000000</c:v>
                </c:pt>
                <c:pt idx="130">
                  <c:v>11.000000</c:v>
                </c:pt>
                <c:pt idx="131">
                  <c:v>9.500000</c:v>
                </c:pt>
                <c:pt idx="132">
                  <c:v>9.500000</c:v>
                </c:pt>
                <c:pt idx="133">
                  <c:v>9.500000</c:v>
                </c:pt>
                <c:pt idx="134">
                  <c:v>8.000000</c:v>
                </c:pt>
                <c:pt idx="135">
                  <c:v>8.000000</c:v>
                </c:pt>
                <c:pt idx="136">
                  <c:v>9.500000</c:v>
                </c:pt>
                <c:pt idx="137">
                  <c:v>9.500000</c:v>
                </c:pt>
                <c:pt idx="138">
                  <c:v>9.500000</c:v>
                </c:pt>
                <c:pt idx="139">
                  <c:v>10.000000</c:v>
                </c:pt>
                <c:pt idx="140">
                  <c:v>10.000000</c:v>
                </c:pt>
                <c:pt idx="141">
                  <c:v>12.500000</c:v>
                </c:pt>
                <c:pt idx="142">
                  <c:v>12.500000</c:v>
                </c:pt>
                <c:pt idx="143">
                  <c:v>13.500000</c:v>
                </c:pt>
                <c:pt idx="144">
                  <c:v>14.500000</c:v>
                </c:pt>
                <c:pt idx="145">
                  <c:v>14.500000</c:v>
                </c:pt>
                <c:pt idx="146">
                  <c:v>14.500000</c:v>
                </c:pt>
                <c:pt idx="147">
                  <c:v>15.000000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'NamedStorms - Named Storms Data'!$I$2</c:f>
              <c:strCache>
                <c:ptCount val="1"/>
                <c:pt idx="0">
                  <c:v>SIN Named Storms Median Check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'NamedStorms - Named Storms Data'!$A$3:$A$150</c:f>
              <c:numCache>
                <c:ptCount val="148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  <c:pt idx="146">
                  <c:v>1997.000000</c:v>
                </c:pt>
                <c:pt idx="147">
                  <c:v>1998.000000</c:v>
                </c:pt>
              </c:numCache>
            </c:numRef>
          </c:xVal>
          <c:yVal>
            <c:numRef>
              <c:f>'NamedStorms - Named Storms Data'!$I$3:$I$150</c:f>
              <c:numCache>
                <c:ptCount val="148"/>
                <c:pt idx="0">
                  <c:v>3.658285</c:v>
                </c:pt>
                <c:pt idx="1">
                  <c:v>3.854327</c:v>
                </c:pt>
                <c:pt idx="2">
                  <c:v>4.074674</c:v>
                </c:pt>
                <c:pt idx="3">
                  <c:v>4.317452</c:v>
                </c:pt>
                <c:pt idx="4">
                  <c:v>4.580564</c:v>
                </c:pt>
                <c:pt idx="5">
                  <c:v>4.861711</c:v>
                </c:pt>
                <c:pt idx="6">
                  <c:v>5.158412</c:v>
                </c:pt>
                <c:pt idx="7">
                  <c:v>5.468031</c:v>
                </c:pt>
                <c:pt idx="8">
                  <c:v>5.787804</c:v>
                </c:pt>
                <c:pt idx="9">
                  <c:v>6.114863</c:v>
                </c:pt>
                <c:pt idx="10">
                  <c:v>6.446270</c:v>
                </c:pt>
                <c:pt idx="11">
                  <c:v>6.779042</c:v>
                </c:pt>
                <c:pt idx="12">
                  <c:v>7.110183</c:v>
                </c:pt>
                <c:pt idx="13">
                  <c:v>7.436713</c:v>
                </c:pt>
                <c:pt idx="14">
                  <c:v>7.755698</c:v>
                </c:pt>
                <c:pt idx="15">
                  <c:v>8.064280</c:v>
                </c:pt>
                <c:pt idx="16">
                  <c:v>8.359704</c:v>
                </c:pt>
                <c:pt idx="17">
                  <c:v>8.639347</c:v>
                </c:pt>
                <c:pt idx="18">
                  <c:v>8.900744</c:v>
                </c:pt>
                <c:pt idx="19">
                  <c:v>9.141611</c:v>
                </c:pt>
                <c:pt idx="20">
                  <c:v>9.359872</c:v>
                </c:pt>
                <c:pt idx="21">
                  <c:v>9.553673</c:v>
                </c:pt>
                <c:pt idx="22">
                  <c:v>9.721407</c:v>
                </c:pt>
                <c:pt idx="23">
                  <c:v>9.861727</c:v>
                </c:pt>
                <c:pt idx="24">
                  <c:v>9.973559</c:v>
                </c:pt>
                <c:pt idx="25">
                  <c:v>10.056115</c:v>
                </c:pt>
                <c:pt idx="26">
                  <c:v>10.108899</c:v>
                </c:pt>
                <c:pt idx="27">
                  <c:v>10.131712</c:v>
                </c:pt>
                <c:pt idx="28">
                  <c:v>10.124654</c:v>
                </c:pt>
                <c:pt idx="29">
                  <c:v>10.088126</c:v>
                </c:pt>
                <c:pt idx="30">
                  <c:v>10.022820</c:v>
                </c:pt>
                <c:pt idx="31">
                  <c:v>9.929718</c:v>
                </c:pt>
                <c:pt idx="32">
                  <c:v>9.810080</c:v>
                </c:pt>
                <c:pt idx="33">
                  <c:v>9.665428</c:v>
                </c:pt>
                <c:pt idx="34">
                  <c:v>9.497537</c:v>
                </c:pt>
                <c:pt idx="35">
                  <c:v>9.308414</c:v>
                </c:pt>
                <c:pt idx="36">
                  <c:v>9.100276</c:v>
                </c:pt>
                <c:pt idx="37">
                  <c:v>8.875533</c:v>
                </c:pt>
                <c:pt idx="38">
                  <c:v>8.636758</c:v>
                </c:pt>
                <c:pt idx="39">
                  <c:v>8.386666</c:v>
                </c:pt>
                <c:pt idx="40">
                  <c:v>8.128084</c:v>
                </c:pt>
                <c:pt idx="41">
                  <c:v>7.863925</c:v>
                </c:pt>
                <c:pt idx="42">
                  <c:v>7.597157</c:v>
                </c:pt>
                <c:pt idx="43">
                  <c:v>7.330774</c:v>
                </c:pt>
                <c:pt idx="44">
                  <c:v>7.067766</c:v>
                </c:pt>
                <c:pt idx="45">
                  <c:v>6.811091</c:v>
                </c:pt>
                <c:pt idx="46">
                  <c:v>6.563641</c:v>
                </c:pt>
                <c:pt idx="47">
                  <c:v>6.328217</c:v>
                </c:pt>
                <c:pt idx="48">
                  <c:v>6.107501</c:v>
                </c:pt>
                <c:pt idx="49">
                  <c:v>5.904027</c:v>
                </c:pt>
                <c:pt idx="50">
                  <c:v>5.720156</c:v>
                </c:pt>
                <c:pt idx="51">
                  <c:v>5.558054</c:v>
                </c:pt>
                <c:pt idx="52">
                  <c:v>5.419670</c:v>
                </c:pt>
                <c:pt idx="53">
                  <c:v>5.306715</c:v>
                </c:pt>
                <c:pt idx="54">
                  <c:v>5.220647</c:v>
                </c:pt>
                <c:pt idx="55">
                  <c:v>5.162654</c:v>
                </c:pt>
                <c:pt idx="56">
                  <c:v>5.133644</c:v>
                </c:pt>
                <c:pt idx="57">
                  <c:v>5.134236</c:v>
                </c:pt>
                <c:pt idx="58">
                  <c:v>5.164752</c:v>
                </c:pt>
                <c:pt idx="59">
                  <c:v>5.225217</c:v>
                </c:pt>
                <c:pt idx="60">
                  <c:v>5.315355</c:v>
                </c:pt>
                <c:pt idx="61">
                  <c:v>5.434595</c:v>
                </c:pt>
                <c:pt idx="62">
                  <c:v>5.582073</c:v>
                </c:pt>
                <c:pt idx="63">
                  <c:v>5.756644</c:v>
                </c:pt>
                <c:pt idx="64">
                  <c:v>5.956894</c:v>
                </c:pt>
                <c:pt idx="65">
                  <c:v>6.181150</c:v>
                </c:pt>
                <c:pt idx="66">
                  <c:v>6.427499</c:v>
                </c:pt>
                <c:pt idx="67">
                  <c:v>6.693810</c:v>
                </c:pt>
                <c:pt idx="68">
                  <c:v>6.977751</c:v>
                </c:pt>
                <c:pt idx="69">
                  <c:v>7.276812</c:v>
                </c:pt>
                <c:pt idx="70">
                  <c:v>7.588335</c:v>
                </c:pt>
                <c:pt idx="71">
                  <c:v>7.909535</c:v>
                </c:pt>
                <c:pt idx="72">
                  <c:v>8.237533</c:v>
                </c:pt>
                <c:pt idx="73">
                  <c:v>8.569378</c:v>
                </c:pt>
                <c:pt idx="74">
                  <c:v>8.902086</c:v>
                </c:pt>
                <c:pt idx="75">
                  <c:v>9.232659</c:v>
                </c:pt>
                <c:pt idx="76">
                  <c:v>9.558124</c:v>
                </c:pt>
                <c:pt idx="77">
                  <c:v>9.875557</c:v>
                </c:pt>
                <c:pt idx="78">
                  <c:v>10.182116</c:v>
                </c:pt>
                <c:pt idx="79">
                  <c:v>10.475066</c:v>
                </c:pt>
                <c:pt idx="80">
                  <c:v>10.751809</c:v>
                </c:pt>
                <c:pt idx="81">
                  <c:v>11.009908</c:v>
                </c:pt>
                <c:pt idx="82">
                  <c:v>11.247114</c:v>
                </c:pt>
                <c:pt idx="83">
                  <c:v>11.461384</c:v>
                </c:pt>
                <c:pt idx="84">
                  <c:v>11.650908</c:v>
                </c:pt>
                <c:pt idx="85">
                  <c:v>11.814119</c:v>
                </c:pt>
                <c:pt idx="86">
                  <c:v>11.949716</c:v>
                </c:pt>
                <c:pt idx="87">
                  <c:v>12.056673</c:v>
                </c:pt>
                <c:pt idx="88">
                  <c:v>12.134250</c:v>
                </c:pt>
                <c:pt idx="89">
                  <c:v>12.182000</c:v>
                </c:pt>
                <c:pt idx="90">
                  <c:v>12.199775</c:v>
                </c:pt>
                <c:pt idx="91">
                  <c:v>12.187726</c:v>
                </c:pt>
                <c:pt idx="92">
                  <c:v>12.146302</c:v>
                </c:pt>
                <c:pt idx="93">
                  <c:v>12.076246</c:v>
                </c:pt>
                <c:pt idx="94">
                  <c:v>11.978587</c:v>
                </c:pt>
                <c:pt idx="95">
                  <c:v>11.854629</c:v>
                </c:pt>
                <c:pt idx="96">
                  <c:v>11.705939</c:v>
                </c:pt>
                <c:pt idx="97">
                  <c:v>11.534332</c:v>
                </c:pt>
                <c:pt idx="98">
                  <c:v>11.341851</c:v>
                </c:pt>
                <c:pt idx="99">
                  <c:v>11.130748</c:v>
                </c:pt>
                <c:pt idx="100">
                  <c:v>10.903461</c:v>
                </c:pt>
                <c:pt idx="101">
                  <c:v>10.662589</c:v>
                </c:pt>
                <c:pt idx="102">
                  <c:v>10.410869</c:v>
                </c:pt>
                <c:pt idx="103">
                  <c:v>10.151144</c:v>
                </c:pt>
                <c:pt idx="104">
                  <c:v>9.886338</c:v>
                </c:pt>
                <c:pt idx="105">
                  <c:v>9.619425</c:v>
                </c:pt>
                <c:pt idx="106">
                  <c:v>9.353401</c:v>
                </c:pt>
                <c:pt idx="107">
                  <c:v>9.091252</c:v>
                </c:pt>
                <c:pt idx="108">
                  <c:v>8.835928</c:v>
                </c:pt>
                <c:pt idx="109">
                  <c:v>8.590307</c:v>
                </c:pt>
                <c:pt idx="110">
                  <c:v>8.357173</c:v>
                </c:pt>
                <c:pt idx="111">
                  <c:v>8.139183</c:v>
                </c:pt>
                <c:pt idx="112">
                  <c:v>7.938845</c:v>
                </c:pt>
                <c:pt idx="113">
                  <c:v>7.758489</c:v>
                </c:pt>
                <c:pt idx="114">
                  <c:v>7.600245</c:v>
                </c:pt>
                <c:pt idx="115">
                  <c:v>7.466024</c:v>
                </c:pt>
                <c:pt idx="116">
                  <c:v>7.357495</c:v>
                </c:pt>
                <c:pt idx="117">
                  <c:v>7.276072</c:v>
                </c:pt>
                <c:pt idx="118">
                  <c:v>7.222896</c:v>
                </c:pt>
                <c:pt idx="119">
                  <c:v>7.198828</c:v>
                </c:pt>
                <c:pt idx="120">
                  <c:v>7.204438</c:v>
                </c:pt>
                <c:pt idx="121">
                  <c:v>7.239996</c:v>
                </c:pt>
                <c:pt idx="122">
                  <c:v>7.305478</c:v>
                </c:pt>
                <c:pt idx="123">
                  <c:v>7.400558</c:v>
                </c:pt>
                <c:pt idx="124">
                  <c:v>7.524613</c:v>
                </c:pt>
                <c:pt idx="125">
                  <c:v>7.676735</c:v>
                </c:pt>
                <c:pt idx="126">
                  <c:v>7.855730</c:v>
                </c:pt>
                <c:pt idx="127">
                  <c:v>8.060140</c:v>
                </c:pt>
                <c:pt idx="128">
                  <c:v>8.288251</c:v>
                </c:pt>
                <c:pt idx="129">
                  <c:v>8.538112</c:v>
                </c:pt>
                <c:pt idx="130">
                  <c:v>8.807555</c:v>
                </c:pt>
                <c:pt idx="131">
                  <c:v>9.094218</c:v>
                </c:pt>
                <c:pt idx="132">
                  <c:v>9.395565</c:v>
                </c:pt>
                <c:pt idx="133">
                  <c:v>9.708912</c:v>
                </c:pt>
                <c:pt idx="134">
                  <c:v>10.031459</c:v>
                </c:pt>
                <c:pt idx="135">
                  <c:v>10.360311</c:v>
                </c:pt>
                <c:pt idx="136">
                  <c:v>10.692511</c:v>
                </c:pt>
                <c:pt idx="137">
                  <c:v>11.025069</c:v>
                </c:pt>
                <c:pt idx="138">
                  <c:v>11.354990</c:v>
                </c:pt>
                <c:pt idx="139">
                  <c:v>11.679307</c:v>
                </c:pt>
                <c:pt idx="140">
                  <c:v>11.995108</c:v>
                </c:pt>
                <c:pt idx="141">
                  <c:v>12.299567</c:v>
                </c:pt>
                <c:pt idx="142">
                  <c:v>12.589969</c:v>
                </c:pt>
                <c:pt idx="143">
                  <c:v>12.863743</c:v>
                </c:pt>
                <c:pt idx="144">
                  <c:v>13.118481</c:v>
                </c:pt>
                <c:pt idx="145">
                  <c:v>13.351967</c:v>
                </c:pt>
                <c:pt idx="146">
                  <c:v>13.562197</c:v>
                </c:pt>
                <c:pt idx="147">
                  <c:v>13.747398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50"/>
        <c:minorUnit val="2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"/>
        <c:minorUnit val="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93145"/>
          <c:y val="0"/>
          <c:w val="0.887662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577377"/>
          <c:y val="0.12368"/>
          <c:w val="0.913646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'NamedStorms - Named Storms Data'!$D$2</c:f>
              <c:strCache>
                <c:ptCount val="1"/>
                <c:pt idx="0">
                  <c:v>Named Storms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'NamedStorms - Named Storms Data'!$A$3:$A$202</c:f>
              <c:numCache>
                <c:ptCount val="200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  <c:pt idx="146">
                  <c:v>1997.000000</c:v>
                </c:pt>
                <c:pt idx="147">
                  <c:v>1998.000000</c:v>
                </c:pt>
                <c:pt idx="148">
                  <c:v>1999.000000</c:v>
                </c:pt>
                <c:pt idx="149">
                  <c:v>2000.000000</c:v>
                </c:pt>
                <c:pt idx="150">
                  <c:v>2001.000000</c:v>
                </c:pt>
                <c:pt idx="151">
                  <c:v>2002.000000</c:v>
                </c:pt>
                <c:pt idx="152">
                  <c:v>2003.000000</c:v>
                </c:pt>
                <c:pt idx="153">
                  <c:v>2004.000000</c:v>
                </c:pt>
                <c:pt idx="154">
                  <c:v>2005.000000</c:v>
                </c:pt>
                <c:pt idx="155">
                  <c:v>2006.000000</c:v>
                </c:pt>
                <c:pt idx="156">
                  <c:v>2007.000000</c:v>
                </c:pt>
                <c:pt idx="157">
                  <c:v>2008.000000</c:v>
                </c:pt>
                <c:pt idx="158">
                  <c:v>2009.000000</c:v>
                </c:pt>
                <c:pt idx="159">
                  <c:v>2010.000000</c:v>
                </c:pt>
                <c:pt idx="160">
                  <c:v>2011.000000</c:v>
                </c:pt>
                <c:pt idx="161">
                  <c:v>2012.000000</c:v>
                </c:pt>
                <c:pt idx="162">
                  <c:v>2013.000000</c:v>
                </c:pt>
                <c:pt idx="163">
                  <c:v>2014.000000</c:v>
                </c:pt>
                <c:pt idx="164">
                  <c:v>2015.000000</c:v>
                </c:pt>
                <c:pt idx="165">
                  <c:v>2016.000000</c:v>
                </c:pt>
                <c:pt idx="166">
                  <c:v>2017.000000</c:v>
                </c:pt>
                <c:pt idx="167">
                  <c:v>2018.000000</c:v>
                </c:pt>
                <c:pt idx="168">
                  <c:v>2019.000000</c:v>
                </c:pt>
                <c:pt idx="169">
                  <c:v>2020.000000</c:v>
                </c:pt>
                <c:pt idx="170">
                  <c:v>2021.000000</c:v>
                </c:pt>
                <c:pt idx="171">
                  <c:v>2022.000000</c:v>
                </c:pt>
                <c:pt idx="172">
                  <c:v>2023.000000</c:v>
                </c:pt>
                <c:pt idx="173">
                  <c:v>2024.000000</c:v>
                </c:pt>
                <c:pt idx="174">
                  <c:v>2025.000000</c:v>
                </c:pt>
                <c:pt idx="175">
                  <c:v>2026.000000</c:v>
                </c:pt>
                <c:pt idx="176">
                  <c:v>2027.000000</c:v>
                </c:pt>
                <c:pt idx="177">
                  <c:v>2028.000000</c:v>
                </c:pt>
                <c:pt idx="178">
                  <c:v>2029.000000</c:v>
                </c:pt>
                <c:pt idx="179">
                  <c:v>2030.000000</c:v>
                </c:pt>
                <c:pt idx="180">
                  <c:v>2031.000000</c:v>
                </c:pt>
                <c:pt idx="181">
                  <c:v>2032.000000</c:v>
                </c:pt>
                <c:pt idx="182">
                  <c:v>2033.000000</c:v>
                </c:pt>
                <c:pt idx="183">
                  <c:v>2034.000000</c:v>
                </c:pt>
                <c:pt idx="184">
                  <c:v>2035.000000</c:v>
                </c:pt>
                <c:pt idx="185">
                  <c:v>2036.000000</c:v>
                </c:pt>
                <c:pt idx="186">
                  <c:v>2037.000000</c:v>
                </c:pt>
                <c:pt idx="187">
                  <c:v>2038.000000</c:v>
                </c:pt>
                <c:pt idx="188">
                  <c:v>2039.000000</c:v>
                </c:pt>
                <c:pt idx="189">
                  <c:v>2040.000000</c:v>
                </c:pt>
                <c:pt idx="190">
                  <c:v>2041.000000</c:v>
                </c:pt>
                <c:pt idx="191">
                  <c:v>2042.000000</c:v>
                </c:pt>
                <c:pt idx="192">
                  <c:v>2043.000000</c:v>
                </c:pt>
                <c:pt idx="193">
                  <c:v>2044.000000</c:v>
                </c:pt>
                <c:pt idx="194">
                  <c:v>2045.000000</c:v>
                </c:pt>
                <c:pt idx="195">
                  <c:v>2046.000000</c:v>
                </c:pt>
                <c:pt idx="196">
                  <c:v>2047.000000</c:v>
                </c:pt>
                <c:pt idx="197">
                  <c:v>2048.000000</c:v>
                </c:pt>
                <c:pt idx="198">
                  <c:v>2049.000000</c:v>
                </c:pt>
                <c:pt idx="199">
                  <c:v>2050.000000</c:v>
                </c:pt>
              </c:numCache>
            </c:numRef>
          </c:xVal>
          <c:yVal>
            <c:numRef>
              <c:f>'NamedStorms - Named Storms Data'!$D$3:$D$169</c:f>
              <c:numCache>
                <c:ptCount val="158"/>
                <c:pt idx="0">
                  <c:v>6.000000</c:v>
                </c:pt>
                <c:pt idx="1">
                  <c:v>6.000000</c:v>
                </c:pt>
                <c:pt idx="2">
                  <c:v>6.000000</c:v>
                </c:pt>
                <c:pt idx="3">
                  <c:v>6.000000</c:v>
                </c:pt>
                <c:pt idx="4">
                  <c:v>6.000000</c:v>
                </c:pt>
                <c:pt idx="5">
                  <c:v>6.500000</c:v>
                </c:pt>
                <c:pt idx="6">
                  <c:v>7.000000</c:v>
                </c:pt>
                <c:pt idx="7">
                  <c:v>7.000000</c:v>
                </c:pt>
                <c:pt idx="8">
                  <c:v>7.000000</c:v>
                </c:pt>
                <c:pt idx="9">
                  <c:v>7.000000</c:v>
                </c:pt>
                <c:pt idx="10">
                  <c:v>7.500000</c:v>
                </c:pt>
                <c:pt idx="11">
                  <c:v>7.500000</c:v>
                </c:pt>
                <c:pt idx="12">
                  <c:v>7.500000</c:v>
                </c:pt>
                <c:pt idx="13">
                  <c:v>7.000000</c:v>
                </c:pt>
                <c:pt idx="14">
                  <c:v>7.000000</c:v>
                </c:pt>
                <c:pt idx="15">
                  <c:v>7.000000</c:v>
                </c:pt>
                <c:pt idx="16">
                  <c:v>6.500000</c:v>
                </c:pt>
                <c:pt idx="17">
                  <c:v>6.500000</c:v>
                </c:pt>
                <c:pt idx="18">
                  <c:v>7.500000</c:v>
                </c:pt>
                <c:pt idx="19">
                  <c:v>7.500000</c:v>
                </c:pt>
                <c:pt idx="20">
                  <c:v>7.500000</c:v>
                </c:pt>
                <c:pt idx="21">
                  <c:v>7.000000</c:v>
                </c:pt>
                <c:pt idx="22">
                  <c:v>7.000000</c:v>
                </c:pt>
                <c:pt idx="23">
                  <c:v>7.000000</c:v>
                </c:pt>
                <c:pt idx="24">
                  <c:v>6.500000</c:v>
                </c:pt>
                <c:pt idx="25">
                  <c:v>7.500000</c:v>
                </c:pt>
                <c:pt idx="26">
                  <c:v>8.000000</c:v>
                </c:pt>
                <c:pt idx="27">
                  <c:v>8.000000</c:v>
                </c:pt>
                <c:pt idx="28">
                  <c:v>8.000000</c:v>
                </c:pt>
                <c:pt idx="29">
                  <c:v>8.500000</c:v>
                </c:pt>
                <c:pt idx="30">
                  <c:v>7.500000</c:v>
                </c:pt>
                <c:pt idx="31">
                  <c:v>8.500000</c:v>
                </c:pt>
                <c:pt idx="32">
                  <c:v>9.000000</c:v>
                </c:pt>
                <c:pt idx="33">
                  <c:v>9.000000</c:v>
                </c:pt>
                <c:pt idx="34">
                  <c:v>9.000000</c:v>
                </c:pt>
                <c:pt idx="35">
                  <c:v>9.000000</c:v>
                </c:pt>
                <c:pt idx="36">
                  <c:v>9.000000</c:v>
                </c:pt>
                <c:pt idx="37">
                  <c:v>8.000000</c:v>
                </c:pt>
                <c:pt idx="38">
                  <c:v>8.000000</c:v>
                </c:pt>
                <c:pt idx="39">
                  <c:v>8.000000</c:v>
                </c:pt>
                <c:pt idx="40">
                  <c:v>8.000000</c:v>
                </c:pt>
                <c:pt idx="41">
                  <c:v>8.000000</c:v>
                </c:pt>
                <c:pt idx="42">
                  <c:v>7.000000</c:v>
                </c:pt>
                <c:pt idx="43">
                  <c:v>7.000000</c:v>
                </c:pt>
                <c:pt idx="44">
                  <c:v>7.000000</c:v>
                </c:pt>
                <c:pt idx="45">
                  <c:v>7.000000</c:v>
                </c:pt>
                <c:pt idx="46">
                  <c:v>8.500000</c:v>
                </c:pt>
                <c:pt idx="47">
                  <c:v>8.500000</c:v>
                </c:pt>
                <c:pt idx="48">
                  <c:v>8.500000</c:v>
                </c:pt>
                <c:pt idx="49">
                  <c:v>8.500000</c:v>
                </c:pt>
                <c:pt idx="50">
                  <c:v>8.000000</c:v>
                </c:pt>
                <c:pt idx="51">
                  <c:v>6.000000</c:v>
                </c:pt>
                <c:pt idx="52">
                  <c:v>6.500000</c:v>
                </c:pt>
                <c:pt idx="53">
                  <c:v>6.000000</c:v>
                </c:pt>
                <c:pt idx="54">
                  <c:v>6.000000</c:v>
                </c:pt>
                <c:pt idx="55">
                  <c:v>6.000000</c:v>
                </c:pt>
                <c:pt idx="56">
                  <c:v>6.000000</c:v>
                </c:pt>
                <c:pt idx="57">
                  <c:v>6.000000</c:v>
                </c:pt>
                <c:pt idx="58">
                  <c:v>6.000000</c:v>
                </c:pt>
                <c:pt idx="59">
                  <c:v>6.000000</c:v>
                </c:pt>
                <c:pt idx="60">
                  <c:v>6.000000</c:v>
                </c:pt>
                <c:pt idx="61">
                  <c:v>6.000000</c:v>
                </c:pt>
                <c:pt idx="62">
                  <c:v>5.500000</c:v>
                </c:pt>
                <c:pt idx="63">
                  <c:v>5.500000</c:v>
                </c:pt>
                <c:pt idx="64">
                  <c:v>6.000000</c:v>
                </c:pt>
                <c:pt idx="65">
                  <c:v>5.500000</c:v>
                </c:pt>
                <c:pt idx="66">
                  <c:v>5.500000</c:v>
                </c:pt>
                <c:pt idx="67">
                  <c:v>6.500000</c:v>
                </c:pt>
                <c:pt idx="68">
                  <c:v>6.500000</c:v>
                </c:pt>
                <c:pt idx="69">
                  <c:v>6.500000</c:v>
                </c:pt>
                <c:pt idx="70">
                  <c:v>6.500000</c:v>
                </c:pt>
                <c:pt idx="71">
                  <c:v>7.000000</c:v>
                </c:pt>
                <c:pt idx="72">
                  <c:v>8.500000</c:v>
                </c:pt>
                <c:pt idx="73">
                  <c:v>9.500000</c:v>
                </c:pt>
                <c:pt idx="74">
                  <c:v>9.500000</c:v>
                </c:pt>
                <c:pt idx="75">
                  <c:v>9.500000</c:v>
                </c:pt>
                <c:pt idx="76">
                  <c:v>10.500000</c:v>
                </c:pt>
                <c:pt idx="77">
                  <c:v>12.000000</c:v>
                </c:pt>
                <c:pt idx="78">
                  <c:v>12.000000</c:v>
                </c:pt>
                <c:pt idx="79">
                  <c:v>12.000000</c:v>
                </c:pt>
                <c:pt idx="80">
                  <c:v>12.000000</c:v>
                </c:pt>
                <c:pt idx="81">
                  <c:v>10.000000</c:v>
                </c:pt>
                <c:pt idx="82">
                  <c:v>10.000000</c:v>
                </c:pt>
                <c:pt idx="83">
                  <c:v>9.500000</c:v>
                </c:pt>
                <c:pt idx="84">
                  <c:v>9.500000</c:v>
                </c:pt>
                <c:pt idx="85">
                  <c:v>10.500000</c:v>
                </c:pt>
                <c:pt idx="86">
                  <c:v>9.500000</c:v>
                </c:pt>
                <c:pt idx="87">
                  <c:v>9.000000</c:v>
                </c:pt>
                <c:pt idx="88">
                  <c:v>9.000000</c:v>
                </c:pt>
                <c:pt idx="89">
                  <c:v>9.500000</c:v>
                </c:pt>
                <c:pt idx="90">
                  <c:v>10.500000</c:v>
                </c:pt>
                <c:pt idx="91">
                  <c:v>10.500000</c:v>
                </c:pt>
                <c:pt idx="92">
                  <c:v>10.000000</c:v>
                </c:pt>
                <c:pt idx="93">
                  <c:v>10.500000</c:v>
                </c:pt>
                <c:pt idx="94">
                  <c:v>10.500000</c:v>
                </c:pt>
                <c:pt idx="95">
                  <c:v>10.500000</c:v>
                </c:pt>
                <c:pt idx="96">
                  <c:v>10.500000</c:v>
                </c:pt>
                <c:pt idx="97">
                  <c:v>10.500000</c:v>
                </c:pt>
                <c:pt idx="98">
                  <c:v>10.500000</c:v>
                </c:pt>
                <c:pt idx="99">
                  <c:v>10.500000</c:v>
                </c:pt>
                <c:pt idx="100">
                  <c:v>10.000000</c:v>
                </c:pt>
                <c:pt idx="101">
                  <c:v>10.500000</c:v>
                </c:pt>
                <c:pt idx="102">
                  <c:v>10.500000</c:v>
                </c:pt>
                <c:pt idx="103">
                  <c:v>9.500000</c:v>
                </c:pt>
                <c:pt idx="104">
                  <c:v>9.500000</c:v>
                </c:pt>
                <c:pt idx="105">
                  <c:v>8.500000</c:v>
                </c:pt>
                <c:pt idx="106">
                  <c:v>9.500000</c:v>
                </c:pt>
                <c:pt idx="107">
                  <c:v>9.500000</c:v>
                </c:pt>
                <c:pt idx="108">
                  <c:v>8.500000</c:v>
                </c:pt>
                <c:pt idx="109">
                  <c:v>8.500000</c:v>
                </c:pt>
                <c:pt idx="110">
                  <c:v>9.500000</c:v>
                </c:pt>
                <c:pt idx="111">
                  <c:v>9.500000</c:v>
                </c:pt>
                <c:pt idx="112">
                  <c:v>9.500000</c:v>
                </c:pt>
                <c:pt idx="113">
                  <c:v>9.000000</c:v>
                </c:pt>
                <c:pt idx="114">
                  <c:v>9.000000</c:v>
                </c:pt>
                <c:pt idx="115">
                  <c:v>9.500000</c:v>
                </c:pt>
                <c:pt idx="116">
                  <c:v>9.500000</c:v>
                </c:pt>
                <c:pt idx="117">
                  <c:v>9.500000</c:v>
                </c:pt>
                <c:pt idx="118">
                  <c:v>10.000000</c:v>
                </c:pt>
                <c:pt idx="119">
                  <c:v>9.500000</c:v>
                </c:pt>
                <c:pt idx="120">
                  <c:v>9.500000</c:v>
                </c:pt>
                <c:pt idx="121">
                  <c:v>9.500000</c:v>
                </c:pt>
                <c:pt idx="122">
                  <c:v>9.500000</c:v>
                </c:pt>
                <c:pt idx="123">
                  <c:v>9.500000</c:v>
                </c:pt>
                <c:pt idx="124">
                  <c:v>9.500000</c:v>
                </c:pt>
                <c:pt idx="125">
                  <c:v>10.500000</c:v>
                </c:pt>
                <c:pt idx="126">
                  <c:v>10.000000</c:v>
                </c:pt>
                <c:pt idx="127">
                  <c:v>10.000000</c:v>
                </c:pt>
                <c:pt idx="128">
                  <c:v>10.000000</c:v>
                </c:pt>
                <c:pt idx="129">
                  <c:v>11.000000</c:v>
                </c:pt>
                <c:pt idx="130">
                  <c:v>11.000000</c:v>
                </c:pt>
                <c:pt idx="131">
                  <c:v>9.500000</c:v>
                </c:pt>
                <c:pt idx="132">
                  <c:v>9.500000</c:v>
                </c:pt>
                <c:pt idx="133">
                  <c:v>9.500000</c:v>
                </c:pt>
                <c:pt idx="134">
                  <c:v>8.000000</c:v>
                </c:pt>
                <c:pt idx="135">
                  <c:v>8.000000</c:v>
                </c:pt>
                <c:pt idx="136">
                  <c:v>9.500000</c:v>
                </c:pt>
                <c:pt idx="137">
                  <c:v>9.500000</c:v>
                </c:pt>
                <c:pt idx="138">
                  <c:v>9.500000</c:v>
                </c:pt>
                <c:pt idx="139">
                  <c:v>10.000000</c:v>
                </c:pt>
                <c:pt idx="140">
                  <c:v>10.000000</c:v>
                </c:pt>
                <c:pt idx="141">
                  <c:v>12.500000</c:v>
                </c:pt>
                <c:pt idx="142">
                  <c:v>12.500000</c:v>
                </c:pt>
                <c:pt idx="143">
                  <c:v>13.500000</c:v>
                </c:pt>
                <c:pt idx="144">
                  <c:v>14.500000</c:v>
                </c:pt>
                <c:pt idx="145">
                  <c:v>14.500000</c:v>
                </c:pt>
                <c:pt idx="146">
                  <c:v>14.500000</c:v>
                </c:pt>
                <c:pt idx="147">
                  <c:v>15.000000</c:v>
                </c:pt>
                <c:pt idx="148">
                  <c:v>15.000000</c:v>
                </c:pt>
                <c:pt idx="149">
                  <c:v>15.000000</c:v>
                </c:pt>
                <c:pt idx="150">
                  <c:v>15.000000</c:v>
                </c:pt>
                <c:pt idx="151">
                  <c:v>15.500000</c:v>
                </c:pt>
                <c:pt idx="152">
                  <c:v>16.000000</c:v>
                </c:pt>
                <c:pt idx="153">
                  <c:v>15.500000</c:v>
                </c:pt>
                <c:pt idx="154">
                  <c:v>15.500000</c:v>
                </c:pt>
                <c:pt idx="155">
                  <c:v>14.500000</c:v>
                </c:pt>
                <c:pt idx="156">
                  <c:v>15.000000</c:v>
                </c:pt>
                <c:pt idx="157">
                  <c:v>15.500000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'NamedStorms - Named Storms Data'!$H$2</c:f>
              <c:strCache>
                <c:ptCount val="1"/>
                <c:pt idx="0">
                  <c:v>SIN Named Storms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'NamedStorms - Named Storms Data'!$A$3:$A$202</c:f>
              <c:numCache>
                <c:ptCount val="200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  <c:pt idx="146">
                  <c:v>1997.000000</c:v>
                </c:pt>
                <c:pt idx="147">
                  <c:v>1998.000000</c:v>
                </c:pt>
                <c:pt idx="148">
                  <c:v>1999.000000</c:v>
                </c:pt>
                <c:pt idx="149">
                  <c:v>2000.000000</c:v>
                </c:pt>
                <c:pt idx="150">
                  <c:v>2001.000000</c:v>
                </c:pt>
                <c:pt idx="151">
                  <c:v>2002.000000</c:v>
                </c:pt>
                <c:pt idx="152">
                  <c:v>2003.000000</c:v>
                </c:pt>
                <c:pt idx="153">
                  <c:v>2004.000000</c:v>
                </c:pt>
                <c:pt idx="154">
                  <c:v>2005.000000</c:v>
                </c:pt>
                <c:pt idx="155">
                  <c:v>2006.000000</c:v>
                </c:pt>
                <c:pt idx="156">
                  <c:v>2007.000000</c:v>
                </c:pt>
                <c:pt idx="157">
                  <c:v>2008.000000</c:v>
                </c:pt>
                <c:pt idx="158">
                  <c:v>2009.000000</c:v>
                </c:pt>
                <c:pt idx="159">
                  <c:v>2010.000000</c:v>
                </c:pt>
                <c:pt idx="160">
                  <c:v>2011.000000</c:v>
                </c:pt>
                <c:pt idx="161">
                  <c:v>2012.000000</c:v>
                </c:pt>
                <c:pt idx="162">
                  <c:v>2013.000000</c:v>
                </c:pt>
                <c:pt idx="163">
                  <c:v>2014.000000</c:v>
                </c:pt>
                <c:pt idx="164">
                  <c:v>2015.000000</c:v>
                </c:pt>
                <c:pt idx="165">
                  <c:v>2016.000000</c:v>
                </c:pt>
                <c:pt idx="166">
                  <c:v>2017.000000</c:v>
                </c:pt>
                <c:pt idx="167">
                  <c:v>2018.000000</c:v>
                </c:pt>
                <c:pt idx="168">
                  <c:v>2019.000000</c:v>
                </c:pt>
                <c:pt idx="169">
                  <c:v>2020.000000</c:v>
                </c:pt>
                <c:pt idx="170">
                  <c:v>2021.000000</c:v>
                </c:pt>
                <c:pt idx="171">
                  <c:v>2022.000000</c:v>
                </c:pt>
                <c:pt idx="172">
                  <c:v>2023.000000</c:v>
                </c:pt>
                <c:pt idx="173">
                  <c:v>2024.000000</c:v>
                </c:pt>
                <c:pt idx="174">
                  <c:v>2025.000000</c:v>
                </c:pt>
                <c:pt idx="175">
                  <c:v>2026.000000</c:v>
                </c:pt>
                <c:pt idx="176">
                  <c:v>2027.000000</c:v>
                </c:pt>
                <c:pt idx="177">
                  <c:v>2028.000000</c:v>
                </c:pt>
                <c:pt idx="178">
                  <c:v>2029.000000</c:v>
                </c:pt>
                <c:pt idx="179">
                  <c:v>2030.000000</c:v>
                </c:pt>
                <c:pt idx="180">
                  <c:v>2031.000000</c:v>
                </c:pt>
                <c:pt idx="181">
                  <c:v>2032.000000</c:v>
                </c:pt>
                <c:pt idx="182">
                  <c:v>2033.000000</c:v>
                </c:pt>
                <c:pt idx="183">
                  <c:v>2034.000000</c:v>
                </c:pt>
                <c:pt idx="184">
                  <c:v>2035.000000</c:v>
                </c:pt>
                <c:pt idx="185">
                  <c:v>2036.000000</c:v>
                </c:pt>
                <c:pt idx="186">
                  <c:v>2037.000000</c:v>
                </c:pt>
                <c:pt idx="187">
                  <c:v>2038.000000</c:v>
                </c:pt>
                <c:pt idx="188">
                  <c:v>2039.000000</c:v>
                </c:pt>
                <c:pt idx="189">
                  <c:v>2040.000000</c:v>
                </c:pt>
                <c:pt idx="190">
                  <c:v>2041.000000</c:v>
                </c:pt>
                <c:pt idx="191">
                  <c:v>2042.000000</c:v>
                </c:pt>
                <c:pt idx="192">
                  <c:v>2043.000000</c:v>
                </c:pt>
                <c:pt idx="193">
                  <c:v>2044.000000</c:v>
                </c:pt>
                <c:pt idx="194">
                  <c:v>2045.000000</c:v>
                </c:pt>
                <c:pt idx="195">
                  <c:v>2046.000000</c:v>
                </c:pt>
                <c:pt idx="196">
                  <c:v>2047.000000</c:v>
                </c:pt>
                <c:pt idx="197">
                  <c:v>2048.000000</c:v>
                </c:pt>
                <c:pt idx="198">
                  <c:v>2049.000000</c:v>
                </c:pt>
                <c:pt idx="199">
                  <c:v>2050.000000</c:v>
                </c:pt>
              </c:numCache>
            </c:numRef>
          </c:xVal>
          <c:yVal>
            <c:numRef>
              <c:f>'NamedStorms - Named Storms Data'!$H$3:$H$202</c:f>
              <c:numCache>
                <c:ptCount val="200"/>
                <c:pt idx="0">
                  <c:v>3.157185</c:v>
                </c:pt>
                <c:pt idx="1">
                  <c:v>3.362127</c:v>
                </c:pt>
                <c:pt idx="2">
                  <c:v>3.591374</c:v>
                </c:pt>
                <c:pt idx="3">
                  <c:v>3.843052</c:v>
                </c:pt>
                <c:pt idx="4">
                  <c:v>4.115064</c:v>
                </c:pt>
                <c:pt idx="5">
                  <c:v>4.405111</c:v>
                </c:pt>
                <c:pt idx="6">
                  <c:v>4.710712</c:v>
                </c:pt>
                <c:pt idx="7">
                  <c:v>5.029231</c:v>
                </c:pt>
                <c:pt idx="8">
                  <c:v>5.357904</c:v>
                </c:pt>
                <c:pt idx="9">
                  <c:v>5.693863</c:v>
                </c:pt>
                <c:pt idx="10">
                  <c:v>6.034170</c:v>
                </c:pt>
                <c:pt idx="11">
                  <c:v>6.375842</c:v>
                </c:pt>
                <c:pt idx="12">
                  <c:v>6.715883</c:v>
                </c:pt>
                <c:pt idx="13">
                  <c:v>7.051313</c:v>
                </c:pt>
                <c:pt idx="14">
                  <c:v>7.379198</c:v>
                </c:pt>
                <c:pt idx="15">
                  <c:v>7.696680</c:v>
                </c:pt>
                <c:pt idx="16">
                  <c:v>8.001004</c:v>
                </c:pt>
                <c:pt idx="17">
                  <c:v>8.289547</c:v>
                </c:pt>
                <c:pt idx="18">
                  <c:v>8.559844</c:v>
                </c:pt>
                <c:pt idx="19">
                  <c:v>8.809611</c:v>
                </c:pt>
                <c:pt idx="20">
                  <c:v>9.036772</c:v>
                </c:pt>
                <c:pt idx="21">
                  <c:v>9.239473</c:v>
                </c:pt>
                <c:pt idx="22">
                  <c:v>9.416107</c:v>
                </c:pt>
                <c:pt idx="23">
                  <c:v>9.565327</c:v>
                </c:pt>
                <c:pt idx="24">
                  <c:v>9.686059</c:v>
                </c:pt>
                <c:pt idx="25">
                  <c:v>9.777515</c:v>
                </c:pt>
                <c:pt idx="26">
                  <c:v>9.839199</c:v>
                </c:pt>
                <c:pt idx="27">
                  <c:v>9.870912</c:v>
                </c:pt>
                <c:pt idx="28">
                  <c:v>9.872754</c:v>
                </c:pt>
                <c:pt idx="29">
                  <c:v>9.845126</c:v>
                </c:pt>
                <c:pt idx="30">
                  <c:v>9.788720</c:v>
                </c:pt>
                <c:pt idx="31">
                  <c:v>9.704518</c:v>
                </c:pt>
                <c:pt idx="32">
                  <c:v>9.593780</c:v>
                </c:pt>
                <c:pt idx="33">
                  <c:v>9.458028</c:v>
                </c:pt>
                <c:pt idx="34">
                  <c:v>9.299037</c:v>
                </c:pt>
                <c:pt idx="35">
                  <c:v>9.118814</c:v>
                </c:pt>
                <c:pt idx="36">
                  <c:v>8.919576</c:v>
                </c:pt>
                <c:pt idx="37">
                  <c:v>8.703733</c:v>
                </c:pt>
                <c:pt idx="38">
                  <c:v>8.473858</c:v>
                </c:pt>
                <c:pt idx="39">
                  <c:v>8.232666</c:v>
                </c:pt>
                <c:pt idx="40">
                  <c:v>7.982984</c:v>
                </c:pt>
                <c:pt idx="41">
                  <c:v>7.727725</c:v>
                </c:pt>
                <c:pt idx="42">
                  <c:v>7.469857</c:v>
                </c:pt>
                <c:pt idx="43">
                  <c:v>7.212374</c:v>
                </c:pt>
                <c:pt idx="44">
                  <c:v>6.958266</c:v>
                </c:pt>
                <c:pt idx="45">
                  <c:v>6.710491</c:v>
                </c:pt>
                <c:pt idx="46">
                  <c:v>6.471941</c:v>
                </c:pt>
                <c:pt idx="47">
                  <c:v>6.245417</c:v>
                </c:pt>
                <c:pt idx="48">
                  <c:v>6.033601</c:v>
                </c:pt>
                <c:pt idx="49">
                  <c:v>5.839027</c:v>
                </c:pt>
                <c:pt idx="50">
                  <c:v>5.664056</c:v>
                </c:pt>
                <c:pt idx="51">
                  <c:v>5.510854</c:v>
                </c:pt>
                <c:pt idx="52">
                  <c:v>5.381370</c:v>
                </c:pt>
                <c:pt idx="53">
                  <c:v>5.277315</c:v>
                </c:pt>
                <c:pt idx="54">
                  <c:v>5.200147</c:v>
                </c:pt>
                <c:pt idx="55">
                  <c:v>5.151054</c:v>
                </c:pt>
                <c:pt idx="56">
                  <c:v>5.130944</c:v>
                </c:pt>
                <c:pt idx="57">
                  <c:v>5.140436</c:v>
                </c:pt>
                <c:pt idx="58">
                  <c:v>5.179852</c:v>
                </c:pt>
                <c:pt idx="59">
                  <c:v>5.249217</c:v>
                </c:pt>
                <c:pt idx="60">
                  <c:v>5.348255</c:v>
                </c:pt>
                <c:pt idx="61">
                  <c:v>5.476395</c:v>
                </c:pt>
                <c:pt idx="62">
                  <c:v>5.632773</c:v>
                </c:pt>
                <c:pt idx="63">
                  <c:v>5.816244</c:v>
                </c:pt>
                <c:pt idx="64">
                  <c:v>6.025394</c:v>
                </c:pt>
                <c:pt idx="65">
                  <c:v>6.258550</c:v>
                </c:pt>
                <c:pt idx="66">
                  <c:v>6.513799</c:v>
                </c:pt>
                <c:pt idx="67">
                  <c:v>6.789010</c:v>
                </c:pt>
                <c:pt idx="68">
                  <c:v>7.081851</c:v>
                </c:pt>
                <c:pt idx="69">
                  <c:v>7.389812</c:v>
                </c:pt>
                <c:pt idx="70">
                  <c:v>7.710235</c:v>
                </c:pt>
                <c:pt idx="71">
                  <c:v>8.040335</c:v>
                </c:pt>
                <c:pt idx="72">
                  <c:v>8.377233</c:v>
                </c:pt>
                <c:pt idx="73">
                  <c:v>8.717978</c:v>
                </c:pt>
                <c:pt idx="74">
                  <c:v>9.059586</c:v>
                </c:pt>
                <c:pt idx="75">
                  <c:v>9.399059</c:v>
                </c:pt>
                <c:pt idx="76">
                  <c:v>9.733424</c:v>
                </c:pt>
                <c:pt idx="77">
                  <c:v>10.059757</c:v>
                </c:pt>
                <c:pt idx="78">
                  <c:v>10.375216</c:v>
                </c:pt>
                <c:pt idx="79">
                  <c:v>10.677066</c:v>
                </c:pt>
                <c:pt idx="80">
                  <c:v>10.962709</c:v>
                </c:pt>
                <c:pt idx="81">
                  <c:v>11.229708</c:v>
                </c:pt>
                <c:pt idx="82">
                  <c:v>11.475814</c:v>
                </c:pt>
                <c:pt idx="83">
                  <c:v>11.698984</c:v>
                </c:pt>
                <c:pt idx="84">
                  <c:v>11.897408</c:v>
                </c:pt>
                <c:pt idx="85">
                  <c:v>12.069519</c:v>
                </c:pt>
                <c:pt idx="86">
                  <c:v>12.214016</c:v>
                </c:pt>
                <c:pt idx="87">
                  <c:v>12.329873</c:v>
                </c:pt>
                <c:pt idx="88">
                  <c:v>12.416350</c:v>
                </c:pt>
                <c:pt idx="89">
                  <c:v>12.473000</c:v>
                </c:pt>
                <c:pt idx="90">
                  <c:v>12.499675</c:v>
                </c:pt>
                <c:pt idx="91">
                  <c:v>12.496526</c:v>
                </c:pt>
                <c:pt idx="92">
                  <c:v>12.464002</c:v>
                </c:pt>
                <c:pt idx="93">
                  <c:v>12.402846</c:v>
                </c:pt>
                <c:pt idx="94">
                  <c:v>12.314087</c:v>
                </c:pt>
                <c:pt idx="95">
                  <c:v>12.199029</c:v>
                </c:pt>
                <c:pt idx="96">
                  <c:v>12.059239</c:v>
                </c:pt>
                <c:pt idx="97">
                  <c:v>11.896532</c:v>
                </c:pt>
                <c:pt idx="98">
                  <c:v>11.712951</c:v>
                </c:pt>
                <c:pt idx="99">
                  <c:v>11.510748</c:v>
                </c:pt>
                <c:pt idx="100">
                  <c:v>11.292361</c:v>
                </c:pt>
                <c:pt idx="101">
                  <c:v>11.060389</c:v>
                </c:pt>
                <c:pt idx="102">
                  <c:v>10.817569</c:v>
                </c:pt>
                <c:pt idx="103">
                  <c:v>10.566744</c:v>
                </c:pt>
                <c:pt idx="104">
                  <c:v>10.310838</c:v>
                </c:pt>
                <c:pt idx="105">
                  <c:v>10.052825</c:v>
                </c:pt>
                <c:pt idx="106">
                  <c:v>9.795701</c:v>
                </c:pt>
                <c:pt idx="107">
                  <c:v>9.542452</c:v>
                </c:pt>
                <c:pt idx="108">
                  <c:v>9.296028</c:v>
                </c:pt>
                <c:pt idx="109">
                  <c:v>9.059307</c:v>
                </c:pt>
                <c:pt idx="110">
                  <c:v>8.835073</c:v>
                </c:pt>
                <c:pt idx="111">
                  <c:v>8.625983</c:v>
                </c:pt>
                <c:pt idx="112">
                  <c:v>8.434545</c:v>
                </c:pt>
                <c:pt idx="113">
                  <c:v>8.263089</c:v>
                </c:pt>
                <c:pt idx="114">
                  <c:v>8.113745</c:v>
                </c:pt>
                <c:pt idx="115">
                  <c:v>7.988424</c:v>
                </c:pt>
                <c:pt idx="116">
                  <c:v>7.888795</c:v>
                </c:pt>
                <c:pt idx="117">
                  <c:v>7.816272</c:v>
                </c:pt>
                <c:pt idx="118">
                  <c:v>7.771996</c:v>
                </c:pt>
                <c:pt idx="119">
                  <c:v>7.756828</c:v>
                </c:pt>
                <c:pt idx="120">
                  <c:v>7.771338</c:v>
                </c:pt>
                <c:pt idx="121">
                  <c:v>7.815796</c:v>
                </c:pt>
                <c:pt idx="122">
                  <c:v>7.890178</c:v>
                </c:pt>
                <c:pt idx="123">
                  <c:v>7.994158</c:v>
                </c:pt>
                <c:pt idx="124">
                  <c:v>8.127113</c:v>
                </c:pt>
                <c:pt idx="125">
                  <c:v>8.288135</c:v>
                </c:pt>
                <c:pt idx="126">
                  <c:v>8.476030</c:v>
                </c:pt>
                <c:pt idx="127">
                  <c:v>8.689340</c:v>
                </c:pt>
                <c:pt idx="128">
                  <c:v>8.926351</c:v>
                </c:pt>
                <c:pt idx="129">
                  <c:v>9.185112</c:v>
                </c:pt>
                <c:pt idx="130">
                  <c:v>9.463455</c:v>
                </c:pt>
                <c:pt idx="131">
                  <c:v>9.759018</c:v>
                </c:pt>
                <c:pt idx="132">
                  <c:v>10.069265</c:v>
                </c:pt>
                <c:pt idx="133">
                  <c:v>10.391512</c:v>
                </c:pt>
                <c:pt idx="134">
                  <c:v>10.722959</c:v>
                </c:pt>
                <c:pt idx="135">
                  <c:v>11.060711</c:v>
                </c:pt>
                <c:pt idx="136">
                  <c:v>11.401811</c:v>
                </c:pt>
                <c:pt idx="137">
                  <c:v>11.743269</c:v>
                </c:pt>
                <c:pt idx="138">
                  <c:v>12.082090</c:v>
                </c:pt>
                <c:pt idx="139">
                  <c:v>12.415307</c:v>
                </c:pt>
                <c:pt idx="140">
                  <c:v>12.740008</c:v>
                </c:pt>
                <c:pt idx="141">
                  <c:v>13.053367</c:v>
                </c:pt>
                <c:pt idx="142">
                  <c:v>13.352669</c:v>
                </c:pt>
                <c:pt idx="143">
                  <c:v>13.635343</c:v>
                </c:pt>
                <c:pt idx="144">
                  <c:v>13.898981</c:v>
                </c:pt>
                <c:pt idx="145">
                  <c:v>14.141367</c:v>
                </c:pt>
                <c:pt idx="146">
                  <c:v>14.360497</c:v>
                </c:pt>
                <c:pt idx="147">
                  <c:v>14.554598</c:v>
                </c:pt>
                <c:pt idx="148">
                  <c:v>14.722150</c:v>
                </c:pt>
                <c:pt idx="149">
                  <c:v>14.861895</c:v>
                </c:pt>
                <c:pt idx="150">
                  <c:v>14.972856</c:v>
                </c:pt>
                <c:pt idx="151">
                  <c:v>15.054340</c:v>
                </c:pt>
                <c:pt idx="152">
                  <c:v>15.105952</c:v>
                </c:pt>
                <c:pt idx="153">
                  <c:v>15.127594</c:v>
                </c:pt>
                <c:pt idx="154">
                  <c:v>15.119466</c:v>
                </c:pt>
                <c:pt idx="155">
                  <c:v>15.082068</c:v>
                </c:pt>
                <c:pt idx="156">
                  <c:v>15.016191</c:v>
                </c:pt>
                <c:pt idx="157">
                  <c:v>14.922912</c:v>
                </c:pt>
                <c:pt idx="158">
                  <c:v>14.803578</c:v>
                </c:pt>
                <c:pt idx="159">
                  <c:v>14.659802</c:v>
                </c:pt>
                <c:pt idx="160">
                  <c:v>14.493436</c:v>
                </c:pt>
                <c:pt idx="161">
                  <c:v>14.306561</c:v>
                </c:pt>
                <c:pt idx="162">
                  <c:v>14.101461</c:v>
                </c:pt>
                <c:pt idx="163">
                  <c:v>13.880604</c:v>
                </c:pt>
                <c:pt idx="164">
                  <c:v>13.646614</c:v>
                </c:pt>
                <c:pt idx="165">
                  <c:v>13.402246</c:v>
                </c:pt>
                <c:pt idx="166">
                  <c:v>13.150360</c:v>
                </c:pt>
                <c:pt idx="167">
                  <c:v>12.893891</c:v>
                </c:pt>
                <c:pt idx="168">
                  <c:v>12.635818</c:v>
                </c:pt>
                <c:pt idx="169">
                  <c:v>12.379137</c:v>
                </c:pt>
                <c:pt idx="170">
                  <c:v>12.126832</c:v>
                </c:pt>
                <c:pt idx="171">
                  <c:v>11.881840</c:v>
                </c:pt>
                <c:pt idx="172">
                  <c:v>11.647027</c:v>
                </c:pt>
                <c:pt idx="173">
                  <c:v>11.425157</c:v>
                </c:pt>
                <c:pt idx="174">
                  <c:v>11.218865</c:v>
                </c:pt>
                <c:pt idx="175">
                  <c:v>11.030628</c:v>
                </c:pt>
                <c:pt idx="176">
                  <c:v>10.862747</c:v>
                </c:pt>
                <c:pt idx="177">
                  <c:v>10.717316</c:v>
                </c:pt>
                <c:pt idx="178">
                  <c:v>10.596205</c:v>
                </c:pt>
                <c:pt idx="179">
                  <c:v>10.501042</c:v>
                </c:pt>
                <c:pt idx="180">
                  <c:v>10.433196</c:v>
                </c:pt>
                <c:pt idx="181">
                  <c:v>10.393762</c:v>
                </c:pt>
                <c:pt idx="182">
                  <c:v>10.383553</c:v>
                </c:pt>
                <c:pt idx="183">
                  <c:v>10.403087</c:v>
                </c:pt>
                <c:pt idx="184">
                  <c:v>10.452587</c:v>
                </c:pt>
                <c:pt idx="185">
                  <c:v>10.531977</c:v>
                </c:pt>
                <c:pt idx="186">
                  <c:v>10.640880</c:v>
                </c:pt>
                <c:pt idx="187">
                  <c:v>10.778626</c:v>
                </c:pt>
                <c:pt idx="188">
                  <c:v>10.944257</c:v>
                </c:pt>
                <c:pt idx="189">
                  <c:v>11.136535</c:v>
                </c:pt>
                <c:pt idx="190">
                  <c:v>11.353957</c:v>
                </c:pt>
                <c:pt idx="191">
                  <c:v>11.594767</c:v>
                </c:pt>
                <c:pt idx="192">
                  <c:v>11.856978</c:v>
                </c:pt>
                <c:pt idx="193">
                  <c:v>12.138388</c:v>
                </c:pt>
                <c:pt idx="194">
                  <c:v>12.436601</c:v>
                </c:pt>
                <c:pt idx="195">
                  <c:v>12.749057</c:v>
                </c:pt>
                <c:pt idx="196">
                  <c:v>13.073050</c:v>
                </c:pt>
                <c:pt idx="197">
                  <c:v>13.405762</c:v>
                </c:pt>
                <c:pt idx="198">
                  <c:v>13.744285</c:v>
                </c:pt>
                <c:pt idx="199">
                  <c:v>14.085655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'NamedStorms - Named Storms Data'!$I$2</c:f>
              <c:strCache>
                <c:ptCount val="1"/>
                <c:pt idx="0">
                  <c:v>SIN Named Storms Median Check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'NamedStorms - Named Storms Data'!$A$3:$A$202</c:f>
              <c:numCache>
                <c:ptCount val="200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  <c:pt idx="146">
                  <c:v>1997.000000</c:v>
                </c:pt>
                <c:pt idx="147">
                  <c:v>1998.000000</c:v>
                </c:pt>
                <c:pt idx="148">
                  <c:v>1999.000000</c:v>
                </c:pt>
                <c:pt idx="149">
                  <c:v>2000.000000</c:v>
                </c:pt>
                <c:pt idx="150">
                  <c:v>2001.000000</c:v>
                </c:pt>
                <c:pt idx="151">
                  <c:v>2002.000000</c:v>
                </c:pt>
                <c:pt idx="152">
                  <c:v>2003.000000</c:v>
                </c:pt>
                <c:pt idx="153">
                  <c:v>2004.000000</c:v>
                </c:pt>
                <c:pt idx="154">
                  <c:v>2005.000000</c:v>
                </c:pt>
                <c:pt idx="155">
                  <c:v>2006.000000</c:v>
                </c:pt>
                <c:pt idx="156">
                  <c:v>2007.000000</c:v>
                </c:pt>
                <c:pt idx="157">
                  <c:v>2008.000000</c:v>
                </c:pt>
                <c:pt idx="158">
                  <c:v>2009.000000</c:v>
                </c:pt>
                <c:pt idx="159">
                  <c:v>2010.000000</c:v>
                </c:pt>
                <c:pt idx="160">
                  <c:v>2011.000000</c:v>
                </c:pt>
                <c:pt idx="161">
                  <c:v>2012.000000</c:v>
                </c:pt>
                <c:pt idx="162">
                  <c:v>2013.000000</c:v>
                </c:pt>
                <c:pt idx="163">
                  <c:v>2014.000000</c:v>
                </c:pt>
                <c:pt idx="164">
                  <c:v>2015.000000</c:v>
                </c:pt>
                <c:pt idx="165">
                  <c:v>2016.000000</c:v>
                </c:pt>
                <c:pt idx="166">
                  <c:v>2017.000000</c:v>
                </c:pt>
                <c:pt idx="167">
                  <c:v>2018.000000</c:v>
                </c:pt>
                <c:pt idx="168">
                  <c:v>2019.000000</c:v>
                </c:pt>
                <c:pt idx="169">
                  <c:v>2020.000000</c:v>
                </c:pt>
                <c:pt idx="170">
                  <c:v>2021.000000</c:v>
                </c:pt>
                <c:pt idx="171">
                  <c:v>2022.000000</c:v>
                </c:pt>
                <c:pt idx="172">
                  <c:v>2023.000000</c:v>
                </c:pt>
                <c:pt idx="173">
                  <c:v>2024.000000</c:v>
                </c:pt>
                <c:pt idx="174">
                  <c:v>2025.000000</c:v>
                </c:pt>
                <c:pt idx="175">
                  <c:v>2026.000000</c:v>
                </c:pt>
                <c:pt idx="176">
                  <c:v>2027.000000</c:v>
                </c:pt>
                <c:pt idx="177">
                  <c:v>2028.000000</c:v>
                </c:pt>
                <c:pt idx="178">
                  <c:v>2029.000000</c:v>
                </c:pt>
                <c:pt idx="179">
                  <c:v>2030.000000</c:v>
                </c:pt>
                <c:pt idx="180">
                  <c:v>2031.000000</c:v>
                </c:pt>
                <c:pt idx="181">
                  <c:v>2032.000000</c:v>
                </c:pt>
                <c:pt idx="182">
                  <c:v>2033.000000</c:v>
                </c:pt>
                <c:pt idx="183">
                  <c:v>2034.000000</c:v>
                </c:pt>
                <c:pt idx="184">
                  <c:v>2035.000000</c:v>
                </c:pt>
                <c:pt idx="185">
                  <c:v>2036.000000</c:v>
                </c:pt>
                <c:pt idx="186">
                  <c:v>2037.000000</c:v>
                </c:pt>
                <c:pt idx="187">
                  <c:v>2038.000000</c:v>
                </c:pt>
                <c:pt idx="188">
                  <c:v>2039.000000</c:v>
                </c:pt>
                <c:pt idx="189">
                  <c:v>2040.000000</c:v>
                </c:pt>
                <c:pt idx="190">
                  <c:v>2041.000000</c:v>
                </c:pt>
                <c:pt idx="191">
                  <c:v>2042.000000</c:v>
                </c:pt>
                <c:pt idx="192">
                  <c:v>2043.000000</c:v>
                </c:pt>
                <c:pt idx="193">
                  <c:v>2044.000000</c:v>
                </c:pt>
                <c:pt idx="194">
                  <c:v>2045.000000</c:v>
                </c:pt>
                <c:pt idx="195">
                  <c:v>2046.000000</c:v>
                </c:pt>
                <c:pt idx="196">
                  <c:v>2047.000000</c:v>
                </c:pt>
                <c:pt idx="197">
                  <c:v>2048.000000</c:v>
                </c:pt>
                <c:pt idx="198">
                  <c:v>2049.000000</c:v>
                </c:pt>
                <c:pt idx="199">
                  <c:v>2050.000000</c:v>
                </c:pt>
              </c:numCache>
            </c:numRef>
          </c:xVal>
          <c:yVal>
            <c:numRef>
              <c:f>'NamedStorms - Named Storms Data'!$I$3:$I$202</c:f>
              <c:numCache>
                <c:ptCount val="200"/>
                <c:pt idx="0">
                  <c:v>3.658285</c:v>
                </c:pt>
                <c:pt idx="1">
                  <c:v>3.854327</c:v>
                </c:pt>
                <c:pt idx="2">
                  <c:v>4.074674</c:v>
                </c:pt>
                <c:pt idx="3">
                  <c:v>4.317452</c:v>
                </c:pt>
                <c:pt idx="4">
                  <c:v>4.580564</c:v>
                </c:pt>
                <c:pt idx="5">
                  <c:v>4.861711</c:v>
                </c:pt>
                <c:pt idx="6">
                  <c:v>5.158412</c:v>
                </c:pt>
                <c:pt idx="7">
                  <c:v>5.468031</c:v>
                </c:pt>
                <c:pt idx="8">
                  <c:v>5.787804</c:v>
                </c:pt>
                <c:pt idx="9">
                  <c:v>6.114863</c:v>
                </c:pt>
                <c:pt idx="10">
                  <c:v>6.446270</c:v>
                </c:pt>
                <c:pt idx="11">
                  <c:v>6.779042</c:v>
                </c:pt>
                <c:pt idx="12">
                  <c:v>7.110183</c:v>
                </c:pt>
                <c:pt idx="13">
                  <c:v>7.436713</c:v>
                </c:pt>
                <c:pt idx="14">
                  <c:v>7.755698</c:v>
                </c:pt>
                <c:pt idx="15">
                  <c:v>8.064280</c:v>
                </c:pt>
                <c:pt idx="16">
                  <c:v>8.359704</c:v>
                </c:pt>
                <c:pt idx="17">
                  <c:v>8.639347</c:v>
                </c:pt>
                <c:pt idx="18">
                  <c:v>8.900744</c:v>
                </c:pt>
                <c:pt idx="19">
                  <c:v>9.141611</c:v>
                </c:pt>
                <c:pt idx="20">
                  <c:v>9.359872</c:v>
                </c:pt>
                <c:pt idx="21">
                  <c:v>9.553673</c:v>
                </c:pt>
                <c:pt idx="22">
                  <c:v>9.721407</c:v>
                </c:pt>
                <c:pt idx="23">
                  <c:v>9.861727</c:v>
                </c:pt>
                <c:pt idx="24">
                  <c:v>9.973559</c:v>
                </c:pt>
                <c:pt idx="25">
                  <c:v>10.056115</c:v>
                </c:pt>
                <c:pt idx="26">
                  <c:v>10.108899</c:v>
                </c:pt>
                <c:pt idx="27">
                  <c:v>10.131712</c:v>
                </c:pt>
                <c:pt idx="28">
                  <c:v>10.124654</c:v>
                </c:pt>
                <c:pt idx="29">
                  <c:v>10.088126</c:v>
                </c:pt>
                <c:pt idx="30">
                  <c:v>10.022820</c:v>
                </c:pt>
                <c:pt idx="31">
                  <c:v>9.929718</c:v>
                </c:pt>
                <c:pt idx="32">
                  <c:v>9.810080</c:v>
                </c:pt>
                <c:pt idx="33">
                  <c:v>9.665428</c:v>
                </c:pt>
                <c:pt idx="34">
                  <c:v>9.497537</c:v>
                </c:pt>
                <c:pt idx="35">
                  <c:v>9.308414</c:v>
                </c:pt>
                <c:pt idx="36">
                  <c:v>9.100276</c:v>
                </c:pt>
                <c:pt idx="37">
                  <c:v>8.875533</c:v>
                </c:pt>
                <c:pt idx="38">
                  <c:v>8.636758</c:v>
                </c:pt>
                <c:pt idx="39">
                  <c:v>8.386666</c:v>
                </c:pt>
                <c:pt idx="40">
                  <c:v>8.128084</c:v>
                </c:pt>
                <c:pt idx="41">
                  <c:v>7.863925</c:v>
                </c:pt>
                <c:pt idx="42">
                  <c:v>7.597157</c:v>
                </c:pt>
                <c:pt idx="43">
                  <c:v>7.330774</c:v>
                </c:pt>
                <c:pt idx="44">
                  <c:v>7.067766</c:v>
                </c:pt>
                <c:pt idx="45">
                  <c:v>6.811091</c:v>
                </c:pt>
                <c:pt idx="46">
                  <c:v>6.563641</c:v>
                </c:pt>
                <c:pt idx="47">
                  <c:v>6.328217</c:v>
                </c:pt>
                <c:pt idx="48">
                  <c:v>6.107501</c:v>
                </c:pt>
                <c:pt idx="49">
                  <c:v>5.904027</c:v>
                </c:pt>
                <c:pt idx="50">
                  <c:v>5.720156</c:v>
                </c:pt>
                <c:pt idx="51">
                  <c:v>5.558054</c:v>
                </c:pt>
                <c:pt idx="52">
                  <c:v>5.419670</c:v>
                </c:pt>
                <c:pt idx="53">
                  <c:v>5.306715</c:v>
                </c:pt>
                <c:pt idx="54">
                  <c:v>5.220647</c:v>
                </c:pt>
                <c:pt idx="55">
                  <c:v>5.162654</c:v>
                </c:pt>
                <c:pt idx="56">
                  <c:v>5.133644</c:v>
                </c:pt>
                <c:pt idx="57">
                  <c:v>5.134236</c:v>
                </c:pt>
                <c:pt idx="58">
                  <c:v>5.164752</c:v>
                </c:pt>
                <c:pt idx="59">
                  <c:v>5.225217</c:v>
                </c:pt>
                <c:pt idx="60">
                  <c:v>5.315355</c:v>
                </c:pt>
                <c:pt idx="61">
                  <c:v>5.434595</c:v>
                </c:pt>
                <c:pt idx="62">
                  <c:v>5.582073</c:v>
                </c:pt>
                <c:pt idx="63">
                  <c:v>5.756644</c:v>
                </c:pt>
                <c:pt idx="64">
                  <c:v>5.956894</c:v>
                </c:pt>
                <c:pt idx="65">
                  <c:v>6.181150</c:v>
                </c:pt>
                <c:pt idx="66">
                  <c:v>6.427499</c:v>
                </c:pt>
                <c:pt idx="67">
                  <c:v>6.693810</c:v>
                </c:pt>
                <c:pt idx="68">
                  <c:v>6.977751</c:v>
                </c:pt>
                <c:pt idx="69">
                  <c:v>7.276812</c:v>
                </c:pt>
                <c:pt idx="70">
                  <c:v>7.588335</c:v>
                </c:pt>
                <c:pt idx="71">
                  <c:v>7.909535</c:v>
                </c:pt>
                <c:pt idx="72">
                  <c:v>8.237533</c:v>
                </c:pt>
                <c:pt idx="73">
                  <c:v>8.569378</c:v>
                </c:pt>
                <c:pt idx="74">
                  <c:v>8.902086</c:v>
                </c:pt>
                <c:pt idx="75">
                  <c:v>9.232659</c:v>
                </c:pt>
                <c:pt idx="76">
                  <c:v>9.558124</c:v>
                </c:pt>
                <c:pt idx="77">
                  <c:v>9.875557</c:v>
                </c:pt>
                <c:pt idx="78">
                  <c:v>10.182116</c:v>
                </c:pt>
                <c:pt idx="79">
                  <c:v>10.475066</c:v>
                </c:pt>
                <c:pt idx="80">
                  <c:v>10.751809</c:v>
                </c:pt>
                <c:pt idx="81">
                  <c:v>11.009908</c:v>
                </c:pt>
                <c:pt idx="82">
                  <c:v>11.247114</c:v>
                </c:pt>
                <c:pt idx="83">
                  <c:v>11.461384</c:v>
                </c:pt>
                <c:pt idx="84">
                  <c:v>11.650908</c:v>
                </c:pt>
                <c:pt idx="85">
                  <c:v>11.814119</c:v>
                </c:pt>
                <c:pt idx="86">
                  <c:v>11.949716</c:v>
                </c:pt>
                <c:pt idx="87">
                  <c:v>12.056673</c:v>
                </c:pt>
                <c:pt idx="88">
                  <c:v>12.134250</c:v>
                </c:pt>
                <c:pt idx="89">
                  <c:v>12.182000</c:v>
                </c:pt>
                <c:pt idx="90">
                  <c:v>12.199775</c:v>
                </c:pt>
                <c:pt idx="91">
                  <c:v>12.187726</c:v>
                </c:pt>
                <c:pt idx="92">
                  <c:v>12.146302</c:v>
                </c:pt>
                <c:pt idx="93">
                  <c:v>12.076246</c:v>
                </c:pt>
                <c:pt idx="94">
                  <c:v>11.978587</c:v>
                </c:pt>
                <c:pt idx="95">
                  <c:v>11.854629</c:v>
                </c:pt>
                <c:pt idx="96">
                  <c:v>11.705939</c:v>
                </c:pt>
                <c:pt idx="97">
                  <c:v>11.534332</c:v>
                </c:pt>
                <c:pt idx="98">
                  <c:v>11.341851</c:v>
                </c:pt>
                <c:pt idx="99">
                  <c:v>11.130748</c:v>
                </c:pt>
                <c:pt idx="100">
                  <c:v>10.903461</c:v>
                </c:pt>
                <c:pt idx="101">
                  <c:v>10.662589</c:v>
                </c:pt>
                <c:pt idx="102">
                  <c:v>10.410869</c:v>
                </c:pt>
                <c:pt idx="103">
                  <c:v>10.151144</c:v>
                </c:pt>
                <c:pt idx="104">
                  <c:v>9.886338</c:v>
                </c:pt>
                <c:pt idx="105">
                  <c:v>9.619425</c:v>
                </c:pt>
                <c:pt idx="106">
                  <c:v>9.353401</c:v>
                </c:pt>
                <c:pt idx="107">
                  <c:v>9.091252</c:v>
                </c:pt>
                <c:pt idx="108">
                  <c:v>8.835928</c:v>
                </c:pt>
                <c:pt idx="109">
                  <c:v>8.590307</c:v>
                </c:pt>
                <c:pt idx="110">
                  <c:v>8.357173</c:v>
                </c:pt>
                <c:pt idx="111">
                  <c:v>8.139183</c:v>
                </c:pt>
                <c:pt idx="112">
                  <c:v>7.938845</c:v>
                </c:pt>
                <c:pt idx="113">
                  <c:v>7.758489</c:v>
                </c:pt>
                <c:pt idx="114">
                  <c:v>7.600245</c:v>
                </c:pt>
                <c:pt idx="115">
                  <c:v>7.466024</c:v>
                </c:pt>
                <c:pt idx="116">
                  <c:v>7.357495</c:v>
                </c:pt>
                <c:pt idx="117">
                  <c:v>7.276072</c:v>
                </c:pt>
                <c:pt idx="118">
                  <c:v>7.222896</c:v>
                </c:pt>
                <c:pt idx="119">
                  <c:v>7.198828</c:v>
                </c:pt>
                <c:pt idx="120">
                  <c:v>7.204438</c:v>
                </c:pt>
                <c:pt idx="121">
                  <c:v>7.239996</c:v>
                </c:pt>
                <c:pt idx="122">
                  <c:v>7.305478</c:v>
                </c:pt>
                <c:pt idx="123">
                  <c:v>7.400558</c:v>
                </c:pt>
                <c:pt idx="124">
                  <c:v>7.524613</c:v>
                </c:pt>
                <c:pt idx="125">
                  <c:v>7.676735</c:v>
                </c:pt>
                <c:pt idx="126">
                  <c:v>7.855730</c:v>
                </c:pt>
                <c:pt idx="127">
                  <c:v>8.060140</c:v>
                </c:pt>
                <c:pt idx="128">
                  <c:v>8.288251</c:v>
                </c:pt>
                <c:pt idx="129">
                  <c:v>8.538112</c:v>
                </c:pt>
                <c:pt idx="130">
                  <c:v>8.807555</c:v>
                </c:pt>
                <c:pt idx="131">
                  <c:v>9.094218</c:v>
                </c:pt>
                <c:pt idx="132">
                  <c:v>9.395565</c:v>
                </c:pt>
                <c:pt idx="133">
                  <c:v>9.708912</c:v>
                </c:pt>
                <c:pt idx="134">
                  <c:v>10.031459</c:v>
                </c:pt>
                <c:pt idx="135">
                  <c:v>10.360311</c:v>
                </c:pt>
                <c:pt idx="136">
                  <c:v>10.692511</c:v>
                </c:pt>
                <c:pt idx="137">
                  <c:v>11.025069</c:v>
                </c:pt>
                <c:pt idx="138">
                  <c:v>11.354990</c:v>
                </c:pt>
                <c:pt idx="139">
                  <c:v>11.679307</c:v>
                </c:pt>
                <c:pt idx="140">
                  <c:v>11.995108</c:v>
                </c:pt>
                <c:pt idx="141">
                  <c:v>12.299567</c:v>
                </c:pt>
                <c:pt idx="142">
                  <c:v>12.589969</c:v>
                </c:pt>
                <c:pt idx="143">
                  <c:v>12.863743</c:v>
                </c:pt>
                <c:pt idx="144">
                  <c:v>13.118481</c:v>
                </c:pt>
                <c:pt idx="145">
                  <c:v>13.351967</c:v>
                </c:pt>
                <c:pt idx="146">
                  <c:v>13.562197</c:v>
                </c:pt>
                <c:pt idx="147">
                  <c:v>13.747398</c:v>
                </c:pt>
                <c:pt idx="148">
                  <c:v>13.906050</c:v>
                </c:pt>
                <c:pt idx="149">
                  <c:v>14.036895</c:v>
                </c:pt>
                <c:pt idx="150">
                  <c:v>14.138956</c:v>
                </c:pt>
                <c:pt idx="151">
                  <c:v>14.211540</c:v>
                </c:pt>
                <c:pt idx="152">
                  <c:v>14.254252</c:v>
                </c:pt>
                <c:pt idx="153">
                  <c:v>14.266994</c:v>
                </c:pt>
                <c:pt idx="154">
                  <c:v>14.249966</c:v>
                </c:pt>
                <c:pt idx="155">
                  <c:v>14.203668</c:v>
                </c:pt>
                <c:pt idx="156">
                  <c:v>14.128891</c:v>
                </c:pt>
                <c:pt idx="157">
                  <c:v>14.026712</c:v>
                </c:pt>
                <c:pt idx="158">
                  <c:v>13.898478</c:v>
                </c:pt>
                <c:pt idx="159">
                  <c:v>13.745802</c:v>
                </c:pt>
                <c:pt idx="160">
                  <c:v>13.570536</c:v>
                </c:pt>
                <c:pt idx="161">
                  <c:v>13.374761</c:v>
                </c:pt>
                <c:pt idx="162">
                  <c:v>13.160761</c:v>
                </c:pt>
                <c:pt idx="163">
                  <c:v>12.931004</c:v>
                </c:pt>
                <c:pt idx="164">
                  <c:v>12.688114</c:v>
                </c:pt>
                <c:pt idx="165">
                  <c:v>12.434846</c:v>
                </c:pt>
                <c:pt idx="166">
                  <c:v>12.174060</c:v>
                </c:pt>
                <c:pt idx="167">
                  <c:v>11.908691</c:v>
                </c:pt>
                <c:pt idx="168">
                  <c:v>11.641718</c:v>
                </c:pt>
                <c:pt idx="169">
                  <c:v>11.376137</c:v>
                </c:pt>
                <c:pt idx="170">
                  <c:v>11.114932</c:v>
                </c:pt>
                <c:pt idx="171">
                  <c:v>10.861040</c:v>
                </c:pt>
                <c:pt idx="172">
                  <c:v>10.617327</c:v>
                </c:pt>
                <c:pt idx="173">
                  <c:v>10.386557</c:v>
                </c:pt>
                <c:pt idx="174">
                  <c:v>10.171365</c:v>
                </c:pt>
                <c:pt idx="175">
                  <c:v>9.974228</c:v>
                </c:pt>
                <c:pt idx="176">
                  <c:v>9.797447</c:v>
                </c:pt>
                <c:pt idx="177">
                  <c:v>9.643116</c:v>
                </c:pt>
                <c:pt idx="178">
                  <c:v>9.513105</c:v>
                </c:pt>
                <c:pt idx="179">
                  <c:v>9.409042</c:v>
                </c:pt>
                <c:pt idx="180">
                  <c:v>9.332296</c:v>
                </c:pt>
                <c:pt idx="181">
                  <c:v>9.283962</c:v>
                </c:pt>
                <c:pt idx="182">
                  <c:v>9.264853</c:v>
                </c:pt>
                <c:pt idx="183">
                  <c:v>9.275487</c:v>
                </c:pt>
                <c:pt idx="184">
                  <c:v>9.316087</c:v>
                </c:pt>
                <c:pt idx="185">
                  <c:v>9.386577</c:v>
                </c:pt>
                <c:pt idx="186">
                  <c:v>9.486580</c:v>
                </c:pt>
                <c:pt idx="187">
                  <c:v>9.615426</c:v>
                </c:pt>
                <c:pt idx="188">
                  <c:v>9.772157</c:v>
                </c:pt>
                <c:pt idx="189">
                  <c:v>9.955535</c:v>
                </c:pt>
                <c:pt idx="190">
                  <c:v>10.164057</c:v>
                </c:pt>
                <c:pt idx="191">
                  <c:v>10.395967</c:v>
                </c:pt>
                <c:pt idx="192">
                  <c:v>10.649278</c:v>
                </c:pt>
                <c:pt idx="193">
                  <c:v>10.921788</c:v>
                </c:pt>
                <c:pt idx="194">
                  <c:v>11.211101</c:v>
                </c:pt>
                <c:pt idx="195">
                  <c:v>11.514657</c:v>
                </c:pt>
                <c:pt idx="196">
                  <c:v>11.829750</c:v>
                </c:pt>
                <c:pt idx="197">
                  <c:v>12.153562</c:v>
                </c:pt>
                <c:pt idx="198">
                  <c:v>12.483185</c:v>
                </c:pt>
                <c:pt idx="199">
                  <c:v>12.815655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75"/>
        <c:minorUnit val="37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"/>
        <c:minorUnit val="2"/>
      </c:valAx>
      <c:spPr>
        <a:noFill/>
        <a:ln w="12700" cap="flat">
          <a:solidFill>
            <a:srgbClr val="000000"/>
          </a:solidFill>
          <a:prstDash val="solid"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4851"/>
          <c:y val="0"/>
          <c:w val="0.886569"/>
          <c:h val="0.10313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CO2 Over Time</a:t>
            </a:r>
          </a:p>
        </c:rich>
      </c:tx>
      <c:layout>
        <c:manualLayout>
          <c:xMode val="edge"/>
          <c:yMode val="edge"/>
          <c:x val="0.399154"/>
          <c:y val="0"/>
          <c:w val="0.201693"/>
          <c:h val="0.088053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93349"/>
          <c:y val="0.0880533"/>
          <c:w val="0.902401"/>
          <c:h val="0.8437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- Raw Data Analysis'!$J$2</c:f>
              <c:strCache>
                <c:ptCount val="1"/>
                <c:pt idx="0">
                  <c:v>CO2 Mixing Ratios (ppm)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1"/>
            <c:dispEq val="0"/>
          </c:trendline>
          <c:xVal>
            <c:numRef>
              <c:f>'All - Raw Data Analysis'!$A$3,'All - Raw Data Analysis'!$A$4,'All - Raw Data Analysis'!$A$5:$A$164</c:f>
              <c:numCache>
                <c:ptCount val="162"/>
                <c:pt idx="0">
                  <c:v>1850.000000</c:v>
                </c:pt>
                <c:pt idx="1">
                  <c:v>1851.000000</c:v>
                </c:pt>
                <c:pt idx="2">
                  <c:v>1852.000000</c:v>
                </c:pt>
                <c:pt idx="3">
                  <c:v>1853.000000</c:v>
                </c:pt>
                <c:pt idx="4">
                  <c:v>1854.000000</c:v>
                </c:pt>
                <c:pt idx="5">
                  <c:v>1855.000000</c:v>
                </c:pt>
                <c:pt idx="6">
                  <c:v>1856.000000</c:v>
                </c:pt>
                <c:pt idx="7">
                  <c:v>1857.000000</c:v>
                </c:pt>
                <c:pt idx="8">
                  <c:v>1858.000000</c:v>
                </c:pt>
                <c:pt idx="9">
                  <c:v>1859.000000</c:v>
                </c:pt>
                <c:pt idx="10">
                  <c:v>1860.000000</c:v>
                </c:pt>
                <c:pt idx="11">
                  <c:v>1861.000000</c:v>
                </c:pt>
                <c:pt idx="12">
                  <c:v>1862.000000</c:v>
                </c:pt>
                <c:pt idx="13">
                  <c:v>1863.000000</c:v>
                </c:pt>
                <c:pt idx="14">
                  <c:v>1864.000000</c:v>
                </c:pt>
                <c:pt idx="15">
                  <c:v>1865.000000</c:v>
                </c:pt>
                <c:pt idx="16">
                  <c:v>1866.000000</c:v>
                </c:pt>
                <c:pt idx="17">
                  <c:v>1867.000000</c:v>
                </c:pt>
                <c:pt idx="18">
                  <c:v>1868.000000</c:v>
                </c:pt>
                <c:pt idx="19">
                  <c:v>1869.000000</c:v>
                </c:pt>
                <c:pt idx="20">
                  <c:v>1870.000000</c:v>
                </c:pt>
                <c:pt idx="21">
                  <c:v>1871.000000</c:v>
                </c:pt>
                <c:pt idx="22">
                  <c:v>1872.000000</c:v>
                </c:pt>
                <c:pt idx="23">
                  <c:v>1873.000000</c:v>
                </c:pt>
                <c:pt idx="24">
                  <c:v>1874.000000</c:v>
                </c:pt>
                <c:pt idx="25">
                  <c:v>1875.000000</c:v>
                </c:pt>
                <c:pt idx="26">
                  <c:v>1876.000000</c:v>
                </c:pt>
                <c:pt idx="27">
                  <c:v>1877.000000</c:v>
                </c:pt>
                <c:pt idx="28">
                  <c:v>1878.000000</c:v>
                </c:pt>
                <c:pt idx="29">
                  <c:v>1879.000000</c:v>
                </c:pt>
                <c:pt idx="30">
                  <c:v>1880.000000</c:v>
                </c:pt>
                <c:pt idx="31">
                  <c:v>1881.000000</c:v>
                </c:pt>
                <c:pt idx="32">
                  <c:v>1882.000000</c:v>
                </c:pt>
                <c:pt idx="33">
                  <c:v>1883.000000</c:v>
                </c:pt>
                <c:pt idx="34">
                  <c:v>1884.000000</c:v>
                </c:pt>
                <c:pt idx="35">
                  <c:v>1885.000000</c:v>
                </c:pt>
                <c:pt idx="36">
                  <c:v>1886.000000</c:v>
                </c:pt>
                <c:pt idx="37">
                  <c:v>1887.000000</c:v>
                </c:pt>
                <c:pt idx="38">
                  <c:v>1888.000000</c:v>
                </c:pt>
                <c:pt idx="39">
                  <c:v>1889.000000</c:v>
                </c:pt>
                <c:pt idx="40">
                  <c:v>1890.000000</c:v>
                </c:pt>
                <c:pt idx="41">
                  <c:v>1891.000000</c:v>
                </c:pt>
                <c:pt idx="42">
                  <c:v>1892.000000</c:v>
                </c:pt>
                <c:pt idx="43">
                  <c:v>1893.000000</c:v>
                </c:pt>
                <c:pt idx="44">
                  <c:v>1894.000000</c:v>
                </c:pt>
                <c:pt idx="45">
                  <c:v>1895.000000</c:v>
                </c:pt>
                <c:pt idx="46">
                  <c:v>1896.000000</c:v>
                </c:pt>
                <c:pt idx="47">
                  <c:v>1897.000000</c:v>
                </c:pt>
                <c:pt idx="48">
                  <c:v>1898.000000</c:v>
                </c:pt>
                <c:pt idx="49">
                  <c:v>1899.000000</c:v>
                </c:pt>
                <c:pt idx="50">
                  <c:v>1900.000000</c:v>
                </c:pt>
                <c:pt idx="51">
                  <c:v>1901.000000</c:v>
                </c:pt>
                <c:pt idx="52">
                  <c:v>1902.000000</c:v>
                </c:pt>
                <c:pt idx="53">
                  <c:v>1903.000000</c:v>
                </c:pt>
                <c:pt idx="54">
                  <c:v>1904.000000</c:v>
                </c:pt>
                <c:pt idx="55">
                  <c:v>1905.000000</c:v>
                </c:pt>
                <c:pt idx="56">
                  <c:v>1906.000000</c:v>
                </c:pt>
                <c:pt idx="57">
                  <c:v>1907.000000</c:v>
                </c:pt>
                <c:pt idx="58">
                  <c:v>1908.000000</c:v>
                </c:pt>
                <c:pt idx="59">
                  <c:v>1909.000000</c:v>
                </c:pt>
                <c:pt idx="60">
                  <c:v>1910.000000</c:v>
                </c:pt>
                <c:pt idx="61">
                  <c:v>1911.000000</c:v>
                </c:pt>
                <c:pt idx="62">
                  <c:v>1912.000000</c:v>
                </c:pt>
                <c:pt idx="63">
                  <c:v>1913.000000</c:v>
                </c:pt>
                <c:pt idx="64">
                  <c:v>1914.000000</c:v>
                </c:pt>
                <c:pt idx="65">
                  <c:v>1915.000000</c:v>
                </c:pt>
                <c:pt idx="66">
                  <c:v>1916.000000</c:v>
                </c:pt>
                <c:pt idx="67">
                  <c:v>1917.000000</c:v>
                </c:pt>
                <c:pt idx="68">
                  <c:v>1918.000000</c:v>
                </c:pt>
                <c:pt idx="69">
                  <c:v>1919.000000</c:v>
                </c:pt>
                <c:pt idx="70">
                  <c:v>1920.000000</c:v>
                </c:pt>
                <c:pt idx="71">
                  <c:v>1921.000000</c:v>
                </c:pt>
                <c:pt idx="72">
                  <c:v>1922.000000</c:v>
                </c:pt>
                <c:pt idx="73">
                  <c:v>1923.000000</c:v>
                </c:pt>
                <c:pt idx="74">
                  <c:v>1924.000000</c:v>
                </c:pt>
                <c:pt idx="75">
                  <c:v>1925.000000</c:v>
                </c:pt>
                <c:pt idx="76">
                  <c:v>1926.000000</c:v>
                </c:pt>
                <c:pt idx="77">
                  <c:v>1927.000000</c:v>
                </c:pt>
                <c:pt idx="78">
                  <c:v>1928.000000</c:v>
                </c:pt>
                <c:pt idx="79">
                  <c:v>1929.000000</c:v>
                </c:pt>
                <c:pt idx="80">
                  <c:v>1930.000000</c:v>
                </c:pt>
                <c:pt idx="81">
                  <c:v>1931.000000</c:v>
                </c:pt>
                <c:pt idx="82">
                  <c:v>1932.000000</c:v>
                </c:pt>
                <c:pt idx="83">
                  <c:v>1933.000000</c:v>
                </c:pt>
                <c:pt idx="84">
                  <c:v>1934.000000</c:v>
                </c:pt>
                <c:pt idx="85">
                  <c:v>1935.000000</c:v>
                </c:pt>
                <c:pt idx="86">
                  <c:v>1936.000000</c:v>
                </c:pt>
                <c:pt idx="87">
                  <c:v>1937.000000</c:v>
                </c:pt>
                <c:pt idx="88">
                  <c:v>1938.000000</c:v>
                </c:pt>
                <c:pt idx="89">
                  <c:v>1939.000000</c:v>
                </c:pt>
                <c:pt idx="90">
                  <c:v>1940.000000</c:v>
                </c:pt>
                <c:pt idx="91">
                  <c:v>1941.000000</c:v>
                </c:pt>
                <c:pt idx="92">
                  <c:v>1942.000000</c:v>
                </c:pt>
                <c:pt idx="93">
                  <c:v>1943.000000</c:v>
                </c:pt>
                <c:pt idx="94">
                  <c:v>1944.000000</c:v>
                </c:pt>
                <c:pt idx="95">
                  <c:v>1945.000000</c:v>
                </c:pt>
                <c:pt idx="96">
                  <c:v>1946.000000</c:v>
                </c:pt>
                <c:pt idx="97">
                  <c:v>1947.000000</c:v>
                </c:pt>
                <c:pt idx="98">
                  <c:v>1948.000000</c:v>
                </c:pt>
                <c:pt idx="99">
                  <c:v>1949.000000</c:v>
                </c:pt>
                <c:pt idx="100">
                  <c:v>1950.000000</c:v>
                </c:pt>
                <c:pt idx="101">
                  <c:v>1951.000000</c:v>
                </c:pt>
                <c:pt idx="102">
                  <c:v>1952.000000</c:v>
                </c:pt>
                <c:pt idx="103">
                  <c:v>1953.000000</c:v>
                </c:pt>
                <c:pt idx="104">
                  <c:v>1954.000000</c:v>
                </c:pt>
                <c:pt idx="105">
                  <c:v>1955.000000</c:v>
                </c:pt>
                <c:pt idx="106">
                  <c:v>1956.000000</c:v>
                </c:pt>
                <c:pt idx="107">
                  <c:v>1957.000000</c:v>
                </c:pt>
                <c:pt idx="108">
                  <c:v>1958.000000</c:v>
                </c:pt>
                <c:pt idx="109">
                  <c:v>1959.000000</c:v>
                </c:pt>
                <c:pt idx="110">
                  <c:v>1960.000000</c:v>
                </c:pt>
                <c:pt idx="111">
                  <c:v>1961.000000</c:v>
                </c:pt>
                <c:pt idx="112">
                  <c:v>1962.000000</c:v>
                </c:pt>
                <c:pt idx="113">
                  <c:v>1963.000000</c:v>
                </c:pt>
                <c:pt idx="114">
                  <c:v>1964.000000</c:v>
                </c:pt>
                <c:pt idx="115">
                  <c:v>1965.000000</c:v>
                </c:pt>
                <c:pt idx="116">
                  <c:v>1966.000000</c:v>
                </c:pt>
                <c:pt idx="117">
                  <c:v>1967.000000</c:v>
                </c:pt>
                <c:pt idx="118">
                  <c:v>1968.000000</c:v>
                </c:pt>
                <c:pt idx="119">
                  <c:v>1969.000000</c:v>
                </c:pt>
                <c:pt idx="120">
                  <c:v>1970.000000</c:v>
                </c:pt>
                <c:pt idx="121">
                  <c:v>1971.000000</c:v>
                </c:pt>
                <c:pt idx="122">
                  <c:v>1972.000000</c:v>
                </c:pt>
                <c:pt idx="123">
                  <c:v>1973.000000</c:v>
                </c:pt>
                <c:pt idx="124">
                  <c:v>1974.000000</c:v>
                </c:pt>
                <c:pt idx="125">
                  <c:v>1975.000000</c:v>
                </c:pt>
                <c:pt idx="126">
                  <c:v>1976.000000</c:v>
                </c:pt>
                <c:pt idx="127">
                  <c:v>1977.000000</c:v>
                </c:pt>
                <c:pt idx="128">
                  <c:v>1978.000000</c:v>
                </c:pt>
                <c:pt idx="129">
                  <c:v>1979.000000</c:v>
                </c:pt>
                <c:pt idx="130">
                  <c:v>1980.000000</c:v>
                </c:pt>
                <c:pt idx="131">
                  <c:v>1981.000000</c:v>
                </c:pt>
                <c:pt idx="132">
                  <c:v>1982.000000</c:v>
                </c:pt>
                <c:pt idx="133">
                  <c:v>1983.000000</c:v>
                </c:pt>
                <c:pt idx="134">
                  <c:v>1984.000000</c:v>
                </c:pt>
                <c:pt idx="135">
                  <c:v>1985.000000</c:v>
                </c:pt>
                <c:pt idx="136">
                  <c:v>1986.000000</c:v>
                </c:pt>
                <c:pt idx="137">
                  <c:v>1987.000000</c:v>
                </c:pt>
                <c:pt idx="138">
                  <c:v>1988.000000</c:v>
                </c:pt>
                <c:pt idx="139">
                  <c:v>1989.000000</c:v>
                </c:pt>
                <c:pt idx="140">
                  <c:v>1990.000000</c:v>
                </c:pt>
                <c:pt idx="141">
                  <c:v>1991.000000</c:v>
                </c:pt>
                <c:pt idx="142">
                  <c:v>1992.000000</c:v>
                </c:pt>
                <c:pt idx="143">
                  <c:v>1993.000000</c:v>
                </c:pt>
                <c:pt idx="144">
                  <c:v>1994.000000</c:v>
                </c:pt>
                <c:pt idx="145">
                  <c:v>1995.000000</c:v>
                </c:pt>
                <c:pt idx="146">
                  <c:v>1996.000000</c:v>
                </c:pt>
                <c:pt idx="147">
                  <c:v>1997.000000</c:v>
                </c:pt>
                <c:pt idx="148">
                  <c:v>1998.000000</c:v>
                </c:pt>
                <c:pt idx="149">
                  <c:v>1999.000000</c:v>
                </c:pt>
                <c:pt idx="150">
                  <c:v>2000.000000</c:v>
                </c:pt>
                <c:pt idx="151">
                  <c:v>2001.000000</c:v>
                </c:pt>
                <c:pt idx="152">
                  <c:v>2002.000000</c:v>
                </c:pt>
                <c:pt idx="153">
                  <c:v>2003.000000</c:v>
                </c:pt>
                <c:pt idx="154">
                  <c:v>2004.000000</c:v>
                </c:pt>
                <c:pt idx="155">
                  <c:v>2005.000000</c:v>
                </c:pt>
                <c:pt idx="156">
                  <c:v>2006.000000</c:v>
                </c:pt>
                <c:pt idx="157">
                  <c:v>2007.000000</c:v>
                </c:pt>
                <c:pt idx="158">
                  <c:v>2008.000000</c:v>
                </c:pt>
                <c:pt idx="159">
                  <c:v>2009.000000</c:v>
                </c:pt>
                <c:pt idx="160">
                  <c:v>2010.000000</c:v>
                </c:pt>
                <c:pt idx="161">
                  <c:v>2011.000000</c:v>
                </c:pt>
              </c:numCache>
            </c:numRef>
          </c:xVal>
          <c:yVal>
            <c:numRef>
              <c:f>'All - Raw Data Analysis'!$J$3,'All - Raw Data Analysis'!$J$4,'All - Raw Data Analysis'!$J$5:$J$164</c:f>
              <c:numCache>
                <c:ptCount val="162"/>
                <c:pt idx="0">
                  <c:v>285.200000</c:v>
                </c:pt>
                <c:pt idx="1">
                  <c:v>285.100000</c:v>
                </c:pt>
                <c:pt idx="2">
                  <c:v>285.000000</c:v>
                </c:pt>
                <c:pt idx="3">
                  <c:v>285.000000</c:v>
                </c:pt>
                <c:pt idx="4">
                  <c:v>284.900000</c:v>
                </c:pt>
                <c:pt idx="5">
                  <c:v>285.100000</c:v>
                </c:pt>
                <c:pt idx="6">
                  <c:v>285.400000</c:v>
                </c:pt>
                <c:pt idx="7">
                  <c:v>285.600000</c:v>
                </c:pt>
                <c:pt idx="8">
                  <c:v>285.900000</c:v>
                </c:pt>
                <c:pt idx="9">
                  <c:v>286.100000</c:v>
                </c:pt>
                <c:pt idx="10">
                  <c:v>286.400000</c:v>
                </c:pt>
                <c:pt idx="11">
                  <c:v>286.600000</c:v>
                </c:pt>
                <c:pt idx="12">
                  <c:v>286.700000</c:v>
                </c:pt>
                <c:pt idx="13">
                  <c:v>286.800000</c:v>
                </c:pt>
                <c:pt idx="14">
                  <c:v>286.900000</c:v>
                </c:pt>
                <c:pt idx="15">
                  <c:v>287.100000</c:v>
                </c:pt>
                <c:pt idx="16">
                  <c:v>287.200000</c:v>
                </c:pt>
                <c:pt idx="17">
                  <c:v>287.300000</c:v>
                </c:pt>
                <c:pt idx="18">
                  <c:v>287.400000</c:v>
                </c:pt>
                <c:pt idx="19">
                  <c:v>287.500000</c:v>
                </c:pt>
                <c:pt idx="20">
                  <c:v>287.700000</c:v>
                </c:pt>
                <c:pt idx="21">
                  <c:v>287.900000</c:v>
                </c:pt>
                <c:pt idx="22">
                  <c:v>288.000000</c:v>
                </c:pt>
                <c:pt idx="23">
                  <c:v>288.200000</c:v>
                </c:pt>
                <c:pt idx="24">
                  <c:v>288.400000</c:v>
                </c:pt>
                <c:pt idx="25">
                  <c:v>288.600000</c:v>
                </c:pt>
                <c:pt idx="26">
                  <c:v>288.700000</c:v>
                </c:pt>
                <c:pt idx="27">
                  <c:v>288.900000</c:v>
                </c:pt>
                <c:pt idx="28">
                  <c:v>289.500000</c:v>
                </c:pt>
                <c:pt idx="29">
                  <c:v>290.100000</c:v>
                </c:pt>
                <c:pt idx="30">
                  <c:v>290.800000</c:v>
                </c:pt>
                <c:pt idx="31">
                  <c:v>291.400000</c:v>
                </c:pt>
                <c:pt idx="32">
                  <c:v>292.000000</c:v>
                </c:pt>
                <c:pt idx="33">
                  <c:v>292.500000</c:v>
                </c:pt>
                <c:pt idx="34">
                  <c:v>292.900000</c:v>
                </c:pt>
                <c:pt idx="35">
                  <c:v>293.300000</c:v>
                </c:pt>
                <c:pt idx="36">
                  <c:v>293.800000</c:v>
                </c:pt>
                <c:pt idx="37">
                  <c:v>294.000000</c:v>
                </c:pt>
                <c:pt idx="38">
                  <c:v>294.100000</c:v>
                </c:pt>
                <c:pt idx="39">
                  <c:v>294.200000</c:v>
                </c:pt>
                <c:pt idx="40">
                  <c:v>294.400000</c:v>
                </c:pt>
                <c:pt idx="41">
                  <c:v>294.600000</c:v>
                </c:pt>
                <c:pt idx="42">
                  <c:v>294.800000</c:v>
                </c:pt>
                <c:pt idx="43">
                  <c:v>294.700000</c:v>
                </c:pt>
                <c:pt idx="44">
                  <c:v>294.800000</c:v>
                </c:pt>
                <c:pt idx="45">
                  <c:v>294.800000</c:v>
                </c:pt>
                <c:pt idx="46">
                  <c:v>294.900000</c:v>
                </c:pt>
                <c:pt idx="47">
                  <c:v>294.900000</c:v>
                </c:pt>
                <c:pt idx="48">
                  <c:v>294.900000</c:v>
                </c:pt>
                <c:pt idx="49">
                  <c:v>295.300000</c:v>
                </c:pt>
                <c:pt idx="50">
                  <c:v>295.700000</c:v>
                </c:pt>
                <c:pt idx="51">
                  <c:v>296.200000</c:v>
                </c:pt>
                <c:pt idx="52">
                  <c:v>296.600000</c:v>
                </c:pt>
                <c:pt idx="53">
                  <c:v>297.000000</c:v>
                </c:pt>
                <c:pt idx="54">
                  <c:v>297.500000</c:v>
                </c:pt>
                <c:pt idx="55">
                  <c:v>298.000000</c:v>
                </c:pt>
                <c:pt idx="56">
                  <c:v>298.400000</c:v>
                </c:pt>
                <c:pt idx="57">
                  <c:v>298.800000</c:v>
                </c:pt>
                <c:pt idx="58">
                  <c:v>299.300000</c:v>
                </c:pt>
                <c:pt idx="59">
                  <c:v>299.700000</c:v>
                </c:pt>
                <c:pt idx="60">
                  <c:v>300.100000</c:v>
                </c:pt>
                <c:pt idx="61">
                  <c:v>300.600000</c:v>
                </c:pt>
                <c:pt idx="62">
                  <c:v>301.000000</c:v>
                </c:pt>
                <c:pt idx="63">
                  <c:v>301.300000</c:v>
                </c:pt>
                <c:pt idx="64">
                  <c:v>301.400000</c:v>
                </c:pt>
                <c:pt idx="65">
                  <c:v>301.600000</c:v>
                </c:pt>
                <c:pt idx="66">
                  <c:v>302.000000</c:v>
                </c:pt>
                <c:pt idx="67">
                  <c:v>302.400000</c:v>
                </c:pt>
                <c:pt idx="68">
                  <c:v>302.800000</c:v>
                </c:pt>
                <c:pt idx="69">
                  <c:v>303.000000</c:v>
                </c:pt>
                <c:pt idx="70">
                  <c:v>303.400000</c:v>
                </c:pt>
                <c:pt idx="71">
                  <c:v>303.700000</c:v>
                </c:pt>
                <c:pt idx="72">
                  <c:v>304.100000</c:v>
                </c:pt>
                <c:pt idx="73">
                  <c:v>304.500000</c:v>
                </c:pt>
                <c:pt idx="74">
                  <c:v>304.900000</c:v>
                </c:pt>
                <c:pt idx="75">
                  <c:v>305.300000</c:v>
                </c:pt>
                <c:pt idx="76">
                  <c:v>305.800000</c:v>
                </c:pt>
                <c:pt idx="77">
                  <c:v>306.200000</c:v>
                </c:pt>
                <c:pt idx="78">
                  <c:v>306.600000</c:v>
                </c:pt>
                <c:pt idx="79">
                  <c:v>307.200000</c:v>
                </c:pt>
                <c:pt idx="80">
                  <c:v>307.500000</c:v>
                </c:pt>
                <c:pt idx="81">
                  <c:v>308.000000</c:v>
                </c:pt>
                <c:pt idx="82">
                  <c:v>308.300000</c:v>
                </c:pt>
                <c:pt idx="83">
                  <c:v>308.900000</c:v>
                </c:pt>
                <c:pt idx="84">
                  <c:v>309.300000</c:v>
                </c:pt>
                <c:pt idx="85">
                  <c:v>309.700000</c:v>
                </c:pt>
                <c:pt idx="86">
                  <c:v>310.100000</c:v>
                </c:pt>
                <c:pt idx="87">
                  <c:v>310.600000</c:v>
                </c:pt>
                <c:pt idx="88">
                  <c:v>311.000000</c:v>
                </c:pt>
                <c:pt idx="89">
                  <c:v>311.200000</c:v>
                </c:pt>
                <c:pt idx="90">
                  <c:v>311.300000</c:v>
                </c:pt>
                <c:pt idx="91">
                  <c:v>311.000000</c:v>
                </c:pt>
                <c:pt idx="92">
                  <c:v>310.700000</c:v>
                </c:pt>
                <c:pt idx="93">
                  <c:v>310.500000</c:v>
                </c:pt>
                <c:pt idx="94">
                  <c:v>310.200000</c:v>
                </c:pt>
                <c:pt idx="95">
                  <c:v>310.300000</c:v>
                </c:pt>
                <c:pt idx="96">
                  <c:v>310.300000</c:v>
                </c:pt>
                <c:pt idx="97">
                  <c:v>310.400000</c:v>
                </c:pt>
                <c:pt idx="98">
                  <c:v>310.500000</c:v>
                </c:pt>
                <c:pt idx="99">
                  <c:v>310.900000</c:v>
                </c:pt>
                <c:pt idx="100">
                  <c:v>311.300000</c:v>
                </c:pt>
                <c:pt idx="101">
                  <c:v>311.800000</c:v>
                </c:pt>
                <c:pt idx="102">
                  <c:v>312.200000</c:v>
                </c:pt>
                <c:pt idx="103">
                  <c:v>312.600000</c:v>
                </c:pt>
                <c:pt idx="104">
                  <c:v>313.200000</c:v>
                </c:pt>
                <c:pt idx="105">
                  <c:v>313.700000</c:v>
                </c:pt>
                <c:pt idx="106">
                  <c:v>314.300000</c:v>
                </c:pt>
                <c:pt idx="107">
                  <c:v>314.800000</c:v>
                </c:pt>
                <c:pt idx="108">
                  <c:v>315.340000</c:v>
                </c:pt>
                <c:pt idx="109">
                  <c:v>316.180000</c:v>
                </c:pt>
                <c:pt idx="110">
                  <c:v>317.070000</c:v>
                </c:pt>
                <c:pt idx="111">
                  <c:v>317.730000</c:v>
                </c:pt>
                <c:pt idx="112">
                  <c:v>318.430000</c:v>
                </c:pt>
                <c:pt idx="113">
                  <c:v>319.080000</c:v>
                </c:pt>
                <c:pt idx="114">
                  <c:v>319.650000</c:v>
                </c:pt>
                <c:pt idx="115">
                  <c:v>320.230000</c:v>
                </c:pt>
                <c:pt idx="116">
                  <c:v>321.590000</c:v>
                </c:pt>
                <c:pt idx="117">
                  <c:v>322.310000</c:v>
                </c:pt>
                <c:pt idx="118">
                  <c:v>323.040000</c:v>
                </c:pt>
                <c:pt idx="119">
                  <c:v>324.230000</c:v>
                </c:pt>
                <c:pt idx="120">
                  <c:v>325.540000</c:v>
                </c:pt>
                <c:pt idx="121">
                  <c:v>326.420000</c:v>
                </c:pt>
                <c:pt idx="122">
                  <c:v>327.450000</c:v>
                </c:pt>
                <c:pt idx="123">
                  <c:v>329.430000</c:v>
                </c:pt>
                <c:pt idx="124">
                  <c:v>330.210000</c:v>
                </c:pt>
                <c:pt idx="125">
                  <c:v>331.360000</c:v>
                </c:pt>
                <c:pt idx="126">
                  <c:v>331.920000</c:v>
                </c:pt>
                <c:pt idx="127">
                  <c:v>333.730000</c:v>
                </c:pt>
                <c:pt idx="128">
                  <c:v>335.420000</c:v>
                </c:pt>
                <c:pt idx="129">
                  <c:v>337.100000</c:v>
                </c:pt>
                <c:pt idx="130">
                  <c:v>338.990000</c:v>
                </c:pt>
                <c:pt idx="131">
                  <c:v>340.360000</c:v>
                </c:pt>
                <c:pt idx="132">
                  <c:v>341.570000</c:v>
                </c:pt>
                <c:pt idx="133">
                  <c:v>342.530000</c:v>
                </c:pt>
                <c:pt idx="134">
                  <c:v>344.240000</c:v>
                </c:pt>
                <c:pt idx="135">
                  <c:v>345.720000</c:v>
                </c:pt>
                <c:pt idx="136">
                  <c:v>347.150000</c:v>
                </c:pt>
                <c:pt idx="137">
                  <c:v>348.930000</c:v>
                </c:pt>
                <c:pt idx="138">
                  <c:v>351.470000</c:v>
                </c:pt>
                <c:pt idx="139">
                  <c:v>353.150000</c:v>
                </c:pt>
                <c:pt idx="140">
                  <c:v>354.290000</c:v>
                </c:pt>
                <c:pt idx="141">
                  <c:v>355.680000</c:v>
                </c:pt>
                <c:pt idx="142">
                  <c:v>356.420000</c:v>
                </c:pt>
                <c:pt idx="143">
                  <c:v>357.130000</c:v>
                </c:pt>
                <c:pt idx="144">
                  <c:v>358.610000</c:v>
                </c:pt>
                <c:pt idx="145">
                  <c:v>360.670000</c:v>
                </c:pt>
                <c:pt idx="146">
                  <c:v>362.580000</c:v>
                </c:pt>
                <c:pt idx="147">
                  <c:v>363.480000</c:v>
                </c:pt>
                <c:pt idx="148">
                  <c:v>366.270000</c:v>
                </c:pt>
                <c:pt idx="149">
                  <c:v>368.380000</c:v>
                </c:pt>
                <c:pt idx="150">
                  <c:v>369.640000</c:v>
                </c:pt>
                <c:pt idx="151">
                  <c:v>371.150000</c:v>
                </c:pt>
                <c:pt idx="152">
                  <c:v>373.150000</c:v>
                </c:pt>
                <c:pt idx="153">
                  <c:v>375.640000</c:v>
                </c:pt>
                <c:pt idx="154">
                  <c:v>377.440000</c:v>
                </c:pt>
                <c:pt idx="155">
                  <c:v>379.460000</c:v>
                </c:pt>
                <c:pt idx="156">
                  <c:v>381.590000</c:v>
                </c:pt>
                <c:pt idx="157">
                  <c:v>383.370000</c:v>
                </c:pt>
                <c:pt idx="158">
                  <c:v>385.460000</c:v>
                </c:pt>
                <c:pt idx="159">
                  <c:v>386.950000</c:v>
                </c:pt>
                <c:pt idx="160">
                  <c:v>389.210000</c:v>
                </c:pt>
                <c:pt idx="161">
                  <c:v>391.150000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75"/>
        <c:minorUnit val="37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767012"/>
          <c:y val="0.12368"/>
          <c:w val="0.895258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'Major&amp;Hurricanes - Hurricanes &amp;'!$D$2</c:f>
              <c:strCache>
                <c:ptCount val="1"/>
                <c:pt idx="0">
                  <c:v>Hurricanes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'Major&amp;Hurricanes - Hurricanes &amp;'!$A$3:$A$169</c:f>
              <c:numCache>
                <c:ptCount val="167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  <c:pt idx="146">
                  <c:v>1997.000000</c:v>
                </c:pt>
                <c:pt idx="147">
                  <c:v>1998.000000</c:v>
                </c:pt>
                <c:pt idx="148">
                  <c:v>1999.000000</c:v>
                </c:pt>
                <c:pt idx="149">
                  <c:v>2000.000000</c:v>
                </c:pt>
                <c:pt idx="150">
                  <c:v>2001.000000</c:v>
                </c:pt>
                <c:pt idx="151">
                  <c:v>2002.000000</c:v>
                </c:pt>
                <c:pt idx="152">
                  <c:v>2003.000000</c:v>
                </c:pt>
                <c:pt idx="153">
                  <c:v>2004.000000</c:v>
                </c:pt>
                <c:pt idx="154">
                  <c:v>2005.000000</c:v>
                </c:pt>
                <c:pt idx="155">
                  <c:v>2006.000000</c:v>
                </c:pt>
                <c:pt idx="156">
                  <c:v>2007.000000</c:v>
                </c:pt>
                <c:pt idx="157">
                  <c:v>2008.000000</c:v>
                </c:pt>
                <c:pt idx="158">
                  <c:v>2009.000000</c:v>
                </c:pt>
                <c:pt idx="159">
                  <c:v>2010.000000</c:v>
                </c:pt>
                <c:pt idx="160">
                  <c:v>2011.000000</c:v>
                </c:pt>
                <c:pt idx="161">
                  <c:v>2012.000000</c:v>
                </c:pt>
                <c:pt idx="162">
                  <c:v>2013.000000</c:v>
                </c:pt>
                <c:pt idx="163">
                  <c:v>2014.000000</c:v>
                </c:pt>
                <c:pt idx="164">
                  <c:v>2015.000000</c:v>
                </c:pt>
                <c:pt idx="165">
                  <c:v>2016.000000</c:v>
                </c:pt>
                <c:pt idx="166">
                  <c:v>2017.000000</c:v>
                </c:pt>
              </c:numCache>
            </c:numRef>
          </c:xVal>
          <c:yVal>
            <c:numRef>
              <c:f>'Major&amp;Hurricanes - Hurricanes &amp;'!$D$3:$D$169</c:f>
              <c:numCache>
                <c:ptCount val="158"/>
                <c:pt idx="0">
                  <c:v>4.000000</c:v>
                </c:pt>
                <c:pt idx="1">
                  <c:v>4.500000</c:v>
                </c:pt>
                <c:pt idx="2">
                  <c:v>4.000000</c:v>
                </c:pt>
                <c:pt idx="3">
                  <c:v>4.500000</c:v>
                </c:pt>
                <c:pt idx="4">
                  <c:v>4.500000</c:v>
                </c:pt>
                <c:pt idx="5">
                  <c:v>4.500000</c:v>
                </c:pt>
                <c:pt idx="6">
                  <c:v>5.500000</c:v>
                </c:pt>
                <c:pt idx="7">
                  <c:v>6.000000</c:v>
                </c:pt>
                <c:pt idx="8">
                  <c:v>5.500000</c:v>
                </c:pt>
                <c:pt idx="9">
                  <c:v>5.500000</c:v>
                </c:pt>
                <c:pt idx="10">
                  <c:v>5.500000</c:v>
                </c:pt>
                <c:pt idx="11">
                  <c:v>5.500000</c:v>
                </c:pt>
                <c:pt idx="12">
                  <c:v>5.500000</c:v>
                </c:pt>
                <c:pt idx="13">
                  <c:v>5.000000</c:v>
                </c:pt>
                <c:pt idx="14">
                  <c:v>5.000000</c:v>
                </c:pt>
                <c:pt idx="15">
                  <c:v>5.500000</c:v>
                </c:pt>
                <c:pt idx="16">
                  <c:v>4.500000</c:v>
                </c:pt>
                <c:pt idx="17">
                  <c:v>4.000000</c:v>
                </c:pt>
                <c:pt idx="18">
                  <c:v>4.500000</c:v>
                </c:pt>
                <c:pt idx="19">
                  <c:v>4.500000</c:v>
                </c:pt>
                <c:pt idx="20">
                  <c:v>4.500000</c:v>
                </c:pt>
                <c:pt idx="21">
                  <c:v>4.000000</c:v>
                </c:pt>
                <c:pt idx="22">
                  <c:v>4.000000</c:v>
                </c:pt>
                <c:pt idx="23">
                  <c:v>4.000000</c:v>
                </c:pt>
                <c:pt idx="24">
                  <c:v>4.000000</c:v>
                </c:pt>
                <c:pt idx="25">
                  <c:v>4.000000</c:v>
                </c:pt>
                <c:pt idx="26">
                  <c:v>5.000000</c:v>
                </c:pt>
                <c:pt idx="27">
                  <c:v>6.000000</c:v>
                </c:pt>
                <c:pt idx="28">
                  <c:v>6.000000</c:v>
                </c:pt>
                <c:pt idx="29">
                  <c:v>6.000000</c:v>
                </c:pt>
                <c:pt idx="30">
                  <c:v>5.000000</c:v>
                </c:pt>
                <c:pt idx="31">
                  <c:v>6.000000</c:v>
                </c:pt>
                <c:pt idx="32">
                  <c:v>6.000000</c:v>
                </c:pt>
                <c:pt idx="33">
                  <c:v>6.000000</c:v>
                </c:pt>
                <c:pt idx="34">
                  <c:v>6.000000</c:v>
                </c:pt>
                <c:pt idx="35">
                  <c:v>6.000000</c:v>
                </c:pt>
                <c:pt idx="36">
                  <c:v>6.000000</c:v>
                </c:pt>
                <c:pt idx="37">
                  <c:v>5.500000</c:v>
                </c:pt>
                <c:pt idx="38">
                  <c:v>5.000000</c:v>
                </c:pt>
                <c:pt idx="39">
                  <c:v>5.000000</c:v>
                </c:pt>
                <c:pt idx="40">
                  <c:v>5.000000</c:v>
                </c:pt>
                <c:pt idx="41">
                  <c:v>5.000000</c:v>
                </c:pt>
                <c:pt idx="42">
                  <c:v>5.000000</c:v>
                </c:pt>
                <c:pt idx="43">
                  <c:v>5.000000</c:v>
                </c:pt>
                <c:pt idx="44">
                  <c:v>4.500000</c:v>
                </c:pt>
                <c:pt idx="45">
                  <c:v>4.500000</c:v>
                </c:pt>
                <c:pt idx="46">
                  <c:v>4.500000</c:v>
                </c:pt>
                <c:pt idx="47">
                  <c:v>4.500000</c:v>
                </c:pt>
                <c:pt idx="48">
                  <c:v>4.500000</c:v>
                </c:pt>
                <c:pt idx="49">
                  <c:v>5.000000</c:v>
                </c:pt>
                <c:pt idx="50">
                  <c:v>5.000000</c:v>
                </c:pt>
                <c:pt idx="51">
                  <c:v>3.500000</c:v>
                </c:pt>
                <c:pt idx="52">
                  <c:v>4.000000</c:v>
                </c:pt>
                <c:pt idx="53">
                  <c:v>4.000000</c:v>
                </c:pt>
                <c:pt idx="54">
                  <c:v>3.500000</c:v>
                </c:pt>
                <c:pt idx="55">
                  <c:v>4.000000</c:v>
                </c:pt>
                <c:pt idx="56">
                  <c:v>4.000000</c:v>
                </c:pt>
                <c:pt idx="57">
                  <c:v>4.000000</c:v>
                </c:pt>
                <c:pt idx="58">
                  <c:v>4.000000</c:v>
                </c:pt>
                <c:pt idx="59">
                  <c:v>3.500000</c:v>
                </c:pt>
                <c:pt idx="60">
                  <c:v>4.000000</c:v>
                </c:pt>
                <c:pt idx="61">
                  <c:v>4.000000</c:v>
                </c:pt>
                <c:pt idx="62">
                  <c:v>4.000000</c:v>
                </c:pt>
                <c:pt idx="63">
                  <c:v>4.000000</c:v>
                </c:pt>
                <c:pt idx="64">
                  <c:v>4.000000</c:v>
                </c:pt>
                <c:pt idx="65">
                  <c:v>4.000000</c:v>
                </c:pt>
                <c:pt idx="66">
                  <c:v>4.000000</c:v>
                </c:pt>
                <c:pt idx="67">
                  <c:v>4.000000</c:v>
                </c:pt>
                <c:pt idx="68">
                  <c:v>4.000000</c:v>
                </c:pt>
                <c:pt idx="69">
                  <c:v>4.000000</c:v>
                </c:pt>
                <c:pt idx="70">
                  <c:v>4.000000</c:v>
                </c:pt>
                <c:pt idx="71">
                  <c:v>3.500000</c:v>
                </c:pt>
                <c:pt idx="72">
                  <c:v>4.000000</c:v>
                </c:pt>
                <c:pt idx="73">
                  <c:v>4.000000</c:v>
                </c:pt>
                <c:pt idx="74">
                  <c:v>4.000000</c:v>
                </c:pt>
                <c:pt idx="75">
                  <c:v>4.500000</c:v>
                </c:pt>
                <c:pt idx="76">
                  <c:v>4.500000</c:v>
                </c:pt>
                <c:pt idx="77">
                  <c:v>4.500000</c:v>
                </c:pt>
                <c:pt idx="78">
                  <c:v>4.500000</c:v>
                </c:pt>
                <c:pt idx="79">
                  <c:v>4.500000</c:v>
                </c:pt>
                <c:pt idx="80">
                  <c:v>5.500000</c:v>
                </c:pt>
                <c:pt idx="81">
                  <c:v>5.500000</c:v>
                </c:pt>
                <c:pt idx="82">
                  <c:v>4.500000</c:v>
                </c:pt>
                <c:pt idx="83">
                  <c:v>4.500000</c:v>
                </c:pt>
                <c:pt idx="84">
                  <c:v>4.500000</c:v>
                </c:pt>
                <c:pt idx="85">
                  <c:v>4.500000</c:v>
                </c:pt>
                <c:pt idx="86">
                  <c:v>4.000000</c:v>
                </c:pt>
                <c:pt idx="87">
                  <c:v>4.500000</c:v>
                </c:pt>
                <c:pt idx="88">
                  <c:v>5.000000</c:v>
                </c:pt>
                <c:pt idx="89">
                  <c:v>5.000000</c:v>
                </c:pt>
                <c:pt idx="90">
                  <c:v>5.000000</c:v>
                </c:pt>
                <c:pt idx="91">
                  <c:v>5.500000</c:v>
                </c:pt>
                <c:pt idx="92">
                  <c:v>6.000000</c:v>
                </c:pt>
                <c:pt idx="93">
                  <c:v>6.000000</c:v>
                </c:pt>
                <c:pt idx="94">
                  <c:v>6.000000</c:v>
                </c:pt>
                <c:pt idx="95">
                  <c:v>6.500000</c:v>
                </c:pt>
                <c:pt idx="96">
                  <c:v>6.500000</c:v>
                </c:pt>
                <c:pt idx="97">
                  <c:v>6.500000</c:v>
                </c:pt>
                <c:pt idx="98">
                  <c:v>7.000000</c:v>
                </c:pt>
                <c:pt idx="99">
                  <c:v>7.000000</c:v>
                </c:pt>
                <c:pt idx="100">
                  <c:v>6.500000</c:v>
                </c:pt>
                <c:pt idx="101">
                  <c:v>6.500000</c:v>
                </c:pt>
                <c:pt idx="102">
                  <c:v>6.500000</c:v>
                </c:pt>
                <c:pt idx="103">
                  <c:v>7.000000</c:v>
                </c:pt>
                <c:pt idx="104">
                  <c:v>6.500000</c:v>
                </c:pt>
                <c:pt idx="105">
                  <c:v>5.000000</c:v>
                </c:pt>
                <c:pt idx="106">
                  <c:v>6.500000</c:v>
                </c:pt>
                <c:pt idx="107">
                  <c:v>6.500000</c:v>
                </c:pt>
                <c:pt idx="108">
                  <c:v>6.000000</c:v>
                </c:pt>
                <c:pt idx="109">
                  <c:v>6.000000</c:v>
                </c:pt>
                <c:pt idx="110">
                  <c:v>6.000000</c:v>
                </c:pt>
                <c:pt idx="111">
                  <c:v>6.000000</c:v>
                </c:pt>
                <c:pt idx="112">
                  <c:v>6.000000</c:v>
                </c:pt>
                <c:pt idx="113">
                  <c:v>5.500000</c:v>
                </c:pt>
                <c:pt idx="114">
                  <c:v>4.500000</c:v>
                </c:pt>
                <c:pt idx="115">
                  <c:v>5.500000</c:v>
                </c:pt>
                <c:pt idx="116">
                  <c:v>5.500000</c:v>
                </c:pt>
                <c:pt idx="117">
                  <c:v>5.000000</c:v>
                </c:pt>
                <c:pt idx="118">
                  <c:v>5.000000</c:v>
                </c:pt>
                <c:pt idx="119">
                  <c:v>5.000000</c:v>
                </c:pt>
                <c:pt idx="120">
                  <c:v>5.000000</c:v>
                </c:pt>
                <c:pt idx="121">
                  <c:v>5.000000</c:v>
                </c:pt>
                <c:pt idx="122">
                  <c:v>5.000000</c:v>
                </c:pt>
                <c:pt idx="123">
                  <c:v>5.000000</c:v>
                </c:pt>
                <c:pt idx="124">
                  <c:v>5.000000</c:v>
                </c:pt>
                <c:pt idx="125">
                  <c:v>5.000000</c:v>
                </c:pt>
                <c:pt idx="126">
                  <c:v>5.000000</c:v>
                </c:pt>
                <c:pt idx="127">
                  <c:v>5.000000</c:v>
                </c:pt>
                <c:pt idx="128">
                  <c:v>5.000000</c:v>
                </c:pt>
                <c:pt idx="129">
                  <c:v>5.000000</c:v>
                </c:pt>
                <c:pt idx="130">
                  <c:v>5.000000</c:v>
                </c:pt>
                <c:pt idx="131">
                  <c:v>4.500000</c:v>
                </c:pt>
                <c:pt idx="132">
                  <c:v>4.500000</c:v>
                </c:pt>
                <c:pt idx="133">
                  <c:v>4.500000</c:v>
                </c:pt>
                <c:pt idx="134">
                  <c:v>4.000000</c:v>
                </c:pt>
                <c:pt idx="135">
                  <c:v>4.000000</c:v>
                </c:pt>
                <c:pt idx="136">
                  <c:v>4.500000</c:v>
                </c:pt>
                <c:pt idx="137">
                  <c:v>4.500000</c:v>
                </c:pt>
                <c:pt idx="138">
                  <c:v>5.500000</c:v>
                </c:pt>
                <c:pt idx="139">
                  <c:v>6.000000</c:v>
                </c:pt>
                <c:pt idx="140">
                  <c:v>6.000000</c:v>
                </c:pt>
                <c:pt idx="141">
                  <c:v>8.000000</c:v>
                </c:pt>
                <c:pt idx="142">
                  <c:v>8.000000</c:v>
                </c:pt>
                <c:pt idx="143">
                  <c:v>8.000000</c:v>
                </c:pt>
                <c:pt idx="144">
                  <c:v>8.500000</c:v>
                </c:pt>
                <c:pt idx="145">
                  <c:v>8.500000</c:v>
                </c:pt>
                <c:pt idx="146">
                  <c:v>8.000000</c:v>
                </c:pt>
                <c:pt idx="147">
                  <c:v>8.000000</c:v>
                </c:pt>
                <c:pt idx="148">
                  <c:v>8.000000</c:v>
                </c:pt>
                <c:pt idx="149">
                  <c:v>7.500000</c:v>
                </c:pt>
                <c:pt idx="150">
                  <c:v>7.500000</c:v>
                </c:pt>
                <c:pt idx="151">
                  <c:v>7.000000</c:v>
                </c:pt>
                <c:pt idx="152">
                  <c:v>7.500000</c:v>
                </c:pt>
                <c:pt idx="153">
                  <c:v>7.500000</c:v>
                </c:pt>
                <c:pt idx="154">
                  <c:v>6.500000</c:v>
                </c:pt>
                <c:pt idx="155">
                  <c:v>6.000000</c:v>
                </c:pt>
                <c:pt idx="156">
                  <c:v>6.500000</c:v>
                </c:pt>
                <c:pt idx="157">
                  <c:v>7.000000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'Major&amp;Hurricanes - Hurricanes &amp;'!$K$2</c:f>
              <c:strCache>
                <c:ptCount val="1"/>
                <c:pt idx="0">
                  <c:v>SIN Hurricanes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'Major&amp;Hurricanes - Hurricanes &amp;'!$A$3:$A$169</c:f>
              <c:numCache>
                <c:ptCount val="167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  <c:pt idx="146">
                  <c:v>1997.000000</c:v>
                </c:pt>
                <c:pt idx="147">
                  <c:v>1998.000000</c:v>
                </c:pt>
                <c:pt idx="148">
                  <c:v>1999.000000</c:v>
                </c:pt>
                <c:pt idx="149">
                  <c:v>2000.000000</c:v>
                </c:pt>
                <c:pt idx="150">
                  <c:v>2001.000000</c:v>
                </c:pt>
                <c:pt idx="151">
                  <c:v>2002.000000</c:v>
                </c:pt>
                <c:pt idx="152">
                  <c:v>2003.000000</c:v>
                </c:pt>
                <c:pt idx="153">
                  <c:v>2004.000000</c:v>
                </c:pt>
                <c:pt idx="154">
                  <c:v>2005.000000</c:v>
                </c:pt>
                <c:pt idx="155">
                  <c:v>2006.000000</c:v>
                </c:pt>
                <c:pt idx="156">
                  <c:v>2007.000000</c:v>
                </c:pt>
                <c:pt idx="157">
                  <c:v>2008.000000</c:v>
                </c:pt>
                <c:pt idx="158">
                  <c:v>2009.000000</c:v>
                </c:pt>
                <c:pt idx="159">
                  <c:v>2010.000000</c:v>
                </c:pt>
                <c:pt idx="160">
                  <c:v>2011.000000</c:v>
                </c:pt>
                <c:pt idx="161">
                  <c:v>2012.000000</c:v>
                </c:pt>
                <c:pt idx="162">
                  <c:v>2013.000000</c:v>
                </c:pt>
                <c:pt idx="163">
                  <c:v>2014.000000</c:v>
                </c:pt>
                <c:pt idx="164">
                  <c:v>2015.000000</c:v>
                </c:pt>
                <c:pt idx="165">
                  <c:v>2016.000000</c:v>
                </c:pt>
                <c:pt idx="166">
                  <c:v>2017.000000</c:v>
                </c:pt>
              </c:numCache>
            </c:numRef>
          </c:xVal>
          <c:yVal>
            <c:numRef>
              <c:f>'Major&amp;Hurricanes - Hurricanes &amp;'!$K$3:$K$169</c:f>
              <c:numCache>
                <c:ptCount val="167"/>
                <c:pt idx="0">
                  <c:v>3.215690</c:v>
                </c:pt>
                <c:pt idx="1">
                  <c:v>3.358632</c:v>
                </c:pt>
                <c:pt idx="2">
                  <c:v>3.509237</c:v>
                </c:pt>
                <c:pt idx="3">
                  <c:v>3.666462</c:v>
                </c:pt>
                <c:pt idx="4">
                  <c:v>3.829211</c:v>
                </c:pt>
                <c:pt idx="5">
                  <c:v>3.996350</c:v>
                </c:pt>
                <c:pt idx="6">
                  <c:v>4.166708</c:v>
                </c:pt>
                <c:pt idx="7">
                  <c:v>4.339092</c:v>
                </c:pt>
                <c:pt idx="8">
                  <c:v>4.512293</c:v>
                </c:pt>
                <c:pt idx="9">
                  <c:v>4.685095</c:v>
                </c:pt>
                <c:pt idx="10">
                  <c:v>4.856288</c:v>
                </c:pt>
                <c:pt idx="11">
                  <c:v>5.024670</c:v>
                </c:pt>
                <c:pt idx="12">
                  <c:v>5.189063</c:v>
                </c:pt>
                <c:pt idx="13">
                  <c:v>5.348319</c:v>
                </c:pt>
                <c:pt idx="14">
                  <c:v>5.501327</c:v>
                </c:pt>
                <c:pt idx="15">
                  <c:v>5.647026</c:v>
                </c:pt>
                <c:pt idx="16">
                  <c:v>5.784407</c:v>
                </c:pt>
                <c:pt idx="17">
                  <c:v>5.912527</c:v>
                </c:pt>
                <c:pt idx="18">
                  <c:v>6.030511</c:v>
                </c:pt>
                <c:pt idx="19">
                  <c:v>6.137562</c:v>
                </c:pt>
                <c:pt idx="20">
                  <c:v>6.232963</c:v>
                </c:pt>
                <c:pt idx="21">
                  <c:v>6.316088</c:v>
                </c:pt>
                <c:pt idx="22">
                  <c:v>6.386402</c:v>
                </c:pt>
                <c:pt idx="23">
                  <c:v>6.443468</c:v>
                </c:pt>
                <c:pt idx="24">
                  <c:v>6.486948</c:v>
                </c:pt>
                <c:pt idx="25">
                  <c:v>6.516607</c:v>
                </c:pt>
                <c:pt idx="26">
                  <c:v>6.532315</c:v>
                </c:pt>
                <c:pt idx="27">
                  <c:v>6.534046</c:v>
                </c:pt>
                <c:pt idx="28">
                  <c:v>6.521883</c:v>
                </c:pt>
                <c:pt idx="29">
                  <c:v>6.496009</c:v>
                </c:pt>
                <c:pt idx="30">
                  <c:v>6.456714</c:v>
                </c:pt>
                <c:pt idx="31">
                  <c:v>6.404390</c:v>
                </c:pt>
                <c:pt idx="32">
                  <c:v>6.339524</c:v>
                </c:pt>
                <c:pt idx="33">
                  <c:v>6.262702</c:v>
                </c:pt>
                <c:pt idx="34">
                  <c:v>6.174596</c:v>
                </c:pt>
                <c:pt idx="35">
                  <c:v>6.075967</c:v>
                </c:pt>
                <c:pt idx="36">
                  <c:v>5.967654</c:v>
                </c:pt>
                <c:pt idx="37">
                  <c:v>5.850569</c:v>
                </c:pt>
                <c:pt idx="38">
                  <c:v>5.725689</c:v>
                </c:pt>
                <c:pt idx="39">
                  <c:v>5.594054</c:v>
                </c:pt>
                <c:pt idx="40">
                  <c:v>5.456750</c:v>
                </c:pt>
                <c:pt idx="41">
                  <c:v>5.314910</c:v>
                </c:pt>
                <c:pt idx="42">
                  <c:v>5.169699</c:v>
                </c:pt>
                <c:pt idx="43">
                  <c:v>5.022308</c:v>
                </c:pt>
                <c:pt idx="44">
                  <c:v>4.873944</c:v>
                </c:pt>
                <c:pt idx="45">
                  <c:v>4.725822</c:v>
                </c:pt>
                <c:pt idx="46">
                  <c:v>4.579156</c:v>
                </c:pt>
                <c:pt idx="47">
                  <c:v>4.435147</c:v>
                </c:pt>
                <c:pt idx="48">
                  <c:v>4.294977</c:v>
                </c:pt>
                <c:pt idx="49">
                  <c:v>4.159799</c:v>
                </c:pt>
                <c:pt idx="50">
                  <c:v>4.030728</c:v>
                </c:pt>
                <c:pt idx="51">
                  <c:v>3.908834</c:v>
                </c:pt>
                <c:pt idx="52">
                  <c:v>3.795131</c:v>
                </c:pt>
                <c:pt idx="53">
                  <c:v>3.690572</c:v>
                </c:pt>
                <c:pt idx="54">
                  <c:v>3.596041</c:v>
                </c:pt>
                <c:pt idx="55">
                  <c:v>3.512346</c:v>
                </c:pt>
                <c:pt idx="56">
                  <c:v>3.440213</c:v>
                </c:pt>
                <c:pt idx="57">
                  <c:v>3.380281</c:v>
                </c:pt>
                <c:pt idx="58">
                  <c:v>3.333097</c:v>
                </c:pt>
                <c:pt idx="59">
                  <c:v>3.299110</c:v>
                </c:pt>
                <c:pt idx="60">
                  <c:v>3.278671</c:v>
                </c:pt>
                <c:pt idx="61">
                  <c:v>3.272029</c:v>
                </c:pt>
                <c:pt idx="62">
                  <c:v>3.279328</c:v>
                </c:pt>
                <c:pt idx="63">
                  <c:v>3.300605</c:v>
                </c:pt>
                <c:pt idx="64">
                  <c:v>3.335794</c:v>
                </c:pt>
                <c:pt idx="65">
                  <c:v>3.384722</c:v>
                </c:pt>
                <c:pt idx="66">
                  <c:v>3.447114</c:v>
                </c:pt>
                <c:pt idx="67">
                  <c:v>3.522592</c:v>
                </c:pt>
                <c:pt idx="68">
                  <c:v>3.610679</c:v>
                </c:pt>
                <c:pt idx="69">
                  <c:v>3.710804</c:v>
                </c:pt>
                <c:pt idx="70">
                  <c:v>3.822302</c:v>
                </c:pt>
                <c:pt idx="71">
                  <c:v>3.944426</c:v>
                </c:pt>
                <c:pt idx="72">
                  <c:v>4.076346</c:v>
                </c:pt>
                <c:pt idx="73">
                  <c:v>4.217159</c:v>
                </c:pt>
                <c:pt idx="74">
                  <c:v>4.365895</c:v>
                </c:pt>
                <c:pt idx="75">
                  <c:v>4.521524</c:v>
                </c:pt>
                <c:pt idx="76">
                  <c:v>4.682962</c:v>
                </c:pt>
                <c:pt idx="77">
                  <c:v>4.849085</c:v>
                </c:pt>
                <c:pt idx="78">
                  <c:v>5.018730</c:v>
                </c:pt>
                <c:pt idx="79">
                  <c:v>5.190709</c:v>
                </c:pt>
                <c:pt idx="80">
                  <c:v>5.363816</c:v>
                </c:pt>
                <c:pt idx="81">
                  <c:v>5.536836</c:v>
                </c:pt>
                <c:pt idx="82">
                  <c:v>5.708557</c:v>
                </c:pt>
                <c:pt idx="83">
                  <c:v>5.877774</c:v>
                </c:pt>
                <c:pt idx="84">
                  <c:v>6.043301</c:v>
                </c:pt>
                <c:pt idx="85">
                  <c:v>6.203983</c:v>
                </c:pt>
                <c:pt idx="86">
                  <c:v>6.358698</c:v>
                </c:pt>
                <c:pt idx="87">
                  <c:v>6.506371</c:v>
                </c:pt>
                <c:pt idx="88">
                  <c:v>6.645980</c:v>
                </c:pt>
                <c:pt idx="89">
                  <c:v>6.776563</c:v>
                </c:pt>
                <c:pt idx="90">
                  <c:v>6.897228</c:v>
                </c:pt>
                <c:pt idx="91">
                  <c:v>7.007156</c:v>
                </c:pt>
                <c:pt idx="92">
                  <c:v>7.105610</c:v>
                </c:pt>
                <c:pt idx="93">
                  <c:v>7.191940</c:v>
                </c:pt>
                <c:pt idx="94">
                  <c:v>7.265587</c:v>
                </c:pt>
                <c:pt idx="95">
                  <c:v>7.326089</c:v>
                </c:pt>
                <c:pt idx="96">
                  <c:v>7.373082</c:v>
                </c:pt>
                <c:pt idx="97">
                  <c:v>7.406305</c:v>
                </c:pt>
                <c:pt idx="98">
                  <c:v>7.425600</c:v>
                </c:pt>
                <c:pt idx="99">
                  <c:v>7.430915</c:v>
                </c:pt>
                <c:pt idx="100">
                  <c:v>7.422303</c:v>
                </c:pt>
                <c:pt idx="101">
                  <c:v>7.399925</c:v>
                </c:pt>
                <c:pt idx="102">
                  <c:v>7.364041</c:v>
                </c:pt>
                <c:pt idx="103">
                  <c:v>7.315018</c:v>
                </c:pt>
                <c:pt idx="104">
                  <c:v>7.253319</c:v>
                </c:pt>
                <c:pt idx="105">
                  <c:v>7.179504</c:v>
                </c:pt>
                <c:pt idx="106">
                  <c:v>7.094225</c:v>
                </c:pt>
                <c:pt idx="107">
                  <c:v>6.998219</c:v>
                </c:pt>
                <c:pt idx="108">
                  <c:v>6.892307</c:v>
                </c:pt>
                <c:pt idx="109">
                  <c:v>6.777382</c:v>
                </c:pt>
                <c:pt idx="110">
                  <c:v>6.654406</c:v>
                </c:pt>
                <c:pt idx="111">
                  <c:v>6.524403</c:v>
                </c:pt>
                <c:pt idx="112">
                  <c:v>6.388448</c:v>
                </c:pt>
                <c:pt idx="113">
                  <c:v>6.247662</c:v>
                </c:pt>
                <c:pt idx="114">
                  <c:v>6.103203</c:v>
                </c:pt>
                <c:pt idx="115">
                  <c:v>5.956256</c:v>
                </c:pt>
                <c:pt idx="116">
                  <c:v>5.808026</c:v>
                </c:pt>
                <c:pt idx="117">
                  <c:v>5.659727</c:v>
                </c:pt>
                <c:pt idx="118">
                  <c:v>5.512571</c:v>
                </c:pt>
                <c:pt idx="119">
                  <c:v>5.367767</c:v>
                </c:pt>
                <c:pt idx="120">
                  <c:v>5.226500</c:v>
                </c:pt>
                <c:pt idx="121">
                  <c:v>5.089933</c:v>
                </c:pt>
                <c:pt idx="122">
                  <c:v>4.959191</c:v>
                </c:pt>
                <c:pt idx="123">
                  <c:v>4.835356</c:v>
                </c:pt>
                <c:pt idx="124">
                  <c:v>4.719458</c:v>
                </c:pt>
                <c:pt idx="125">
                  <c:v>4.612465</c:v>
                </c:pt>
                <c:pt idx="126">
                  <c:v>4.515280</c:v>
                </c:pt>
                <c:pt idx="127">
                  <c:v>4.428732</c:v>
                </c:pt>
                <c:pt idx="128">
                  <c:v>4.353567</c:v>
                </c:pt>
                <c:pt idx="129">
                  <c:v>4.290448</c:v>
                </c:pt>
                <c:pt idx="130">
                  <c:v>4.239945</c:v>
                </c:pt>
                <c:pt idx="131">
                  <c:v>4.202534</c:v>
                </c:pt>
                <c:pt idx="132">
                  <c:v>4.178591</c:v>
                </c:pt>
                <c:pt idx="133">
                  <c:v>4.168390</c:v>
                </c:pt>
                <c:pt idx="134">
                  <c:v>4.172103</c:v>
                </c:pt>
                <c:pt idx="135">
                  <c:v>4.189795</c:v>
                </c:pt>
                <c:pt idx="136">
                  <c:v>4.221426</c:v>
                </c:pt>
                <c:pt idx="137">
                  <c:v>4.266851</c:v>
                </c:pt>
                <c:pt idx="138">
                  <c:v>4.325820</c:v>
                </c:pt>
                <c:pt idx="139">
                  <c:v>4.397981</c:v>
                </c:pt>
                <c:pt idx="140">
                  <c:v>4.482883</c:v>
                </c:pt>
                <c:pt idx="141">
                  <c:v>4.579978</c:v>
                </c:pt>
                <c:pt idx="142">
                  <c:v>4.688625</c:v>
                </c:pt>
                <c:pt idx="143">
                  <c:v>4.808098</c:v>
                </c:pt>
                <c:pt idx="144">
                  <c:v>4.937588</c:v>
                </c:pt>
                <c:pt idx="145">
                  <c:v>5.076209</c:v>
                </c:pt>
                <c:pt idx="146">
                  <c:v>5.223008</c:v>
                </c:pt>
                <c:pt idx="147">
                  <c:v>5.376969</c:v>
                </c:pt>
                <c:pt idx="148">
                  <c:v>5.537022</c:v>
                </c:pt>
                <c:pt idx="149">
                  <c:v>5.702052</c:v>
                </c:pt>
                <c:pt idx="150">
                  <c:v>5.870905</c:v>
                </c:pt>
                <c:pt idx="151">
                  <c:v>6.042400</c:v>
                </c:pt>
                <c:pt idx="152">
                  <c:v>6.215333</c:v>
                </c:pt>
                <c:pt idx="153">
                  <c:v>6.388492</c:v>
                </c:pt>
                <c:pt idx="154">
                  <c:v>6.560661</c:v>
                </c:pt>
                <c:pt idx="155">
                  <c:v>6.730635</c:v>
                </c:pt>
                <c:pt idx="156">
                  <c:v>6.897221</c:v>
                </c:pt>
                <c:pt idx="157">
                  <c:v>7.059255</c:v>
                </c:pt>
                <c:pt idx="158">
                  <c:v>7.215605</c:v>
                </c:pt>
                <c:pt idx="159">
                  <c:v>7.365185</c:v>
                </c:pt>
                <c:pt idx="160">
                  <c:v>7.506958</c:v>
                </c:pt>
                <c:pt idx="161">
                  <c:v>7.639945</c:v>
                </c:pt>
                <c:pt idx="162">
                  <c:v>7.763236</c:v>
                </c:pt>
                <c:pt idx="163">
                  <c:v>7.875993</c:v>
                </c:pt>
                <c:pt idx="164">
                  <c:v>7.977458</c:v>
                </c:pt>
                <c:pt idx="165">
                  <c:v>8.066956</c:v>
                </c:pt>
                <c:pt idx="166">
                  <c:v>8.143906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75"/>
        <c:minorUnit val="37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.25"/>
        <c:minorUnit val="1.125"/>
      </c:valAx>
      <c:spPr>
        <a:noFill/>
        <a:ln w="12700" cap="flat">
          <a:solidFill>
            <a:srgbClr val="000000"/>
          </a:solidFill>
          <a:prstDash val="solid"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95946"/>
          <c:y val="0"/>
          <c:w val="0.868726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446566"/>
          <c:y val="0.12368"/>
          <c:w val="0.92633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'Major&amp;Hurricanes - Hurricanes &amp;'!$G$2</c:f>
              <c:strCache>
                <c:ptCount val="1"/>
                <c:pt idx="0">
                  <c:v>Major Hurricanes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'Major&amp;Hurricanes - Hurricanes &amp;'!$A$3:$A$169</c:f>
              <c:numCache>
                <c:ptCount val="167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  <c:pt idx="146">
                  <c:v>1997.000000</c:v>
                </c:pt>
                <c:pt idx="147">
                  <c:v>1998.000000</c:v>
                </c:pt>
                <c:pt idx="148">
                  <c:v>1999.000000</c:v>
                </c:pt>
                <c:pt idx="149">
                  <c:v>2000.000000</c:v>
                </c:pt>
                <c:pt idx="150">
                  <c:v>2001.000000</c:v>
                </c:pt>
                <c:pt idx="151">
                  <c:v>2002.000000</c:v>
                </c:pt>
                <c:pt idx="152">
                  <c:v>2003.000000</c:v>
                </c:pt>
                <c:pt idx="153">
                  <c:v>2004.000000</c:v>
                </c:pt>
                <c:pt idx="154">
                  <c:v>2005.000000</c:v>
                </c:pt>
                <c:pt idx="155">
                  <c:v>2006.000000</c:v>
                </c:pt>
                <c:pt idx="156">
                  <c:v>2007.000000</c:v>
                </c:pt>
                <c:pt idx="157">
                  <c:v>2008.000000</c:v>
                </c:pt>
                <c:pt idx="158">
                  <c:v>2009.000000</c:v>
                </c:pt>
                <c:pt idx="159">
                  <c:v>2010.000000</c:v>
                </c:pt>
                <c:pt idx="160">
                  <c:v>2011.000000</c:v>
                </c:pt>
                <c:pt idx="161">
                  <c:v>2012.000000</c:v>
                </c:pt>
                <c:pt idx="162">
                  <c:v>2013.000000</c:v>
                </c:pt>
                <c:pt idx="163">
                  <c:v>2014.000000</c:v>
                </c:pt>
                <c:pt idx="164">
                  <c:v>2015.000000</c:v>
                </c:pt>
                <c:pt idx="165">
                  <c:v>2016.000000</c:v>
                </c:pt>
                <c:pt idx="166">
                  <c:v>2017.000000</c:v>
                </c:pt>
              </c:numCache>
            </c:numRef>
          </c:xVal>
          <c:yVal>
            <c:numRef>
              <c:f>'Major&amp;Hurricanes - Hurricanes &amp;'!$G$3:$G$169</c:f>
              <c:numCache>
                <c:ptCount val="158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0.500000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0.500000</c:v>
                </c:pt>
                <c:pt idx="12">
                  <c:v>0.500000</c:v>
                </c:pt>
                <c:pt idx="13">
                  <c:v>1.000000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1.000000</c:v>
                </c:pt>
                <c:pt idx="18">
                  <c:v>1.500000</c:v>
                </c:pt>
                <c:pt idx="19">
                  <c:v>2.000000</c:v>
                </c:pt>
                <c:pt idx="20">
                  <c:v>2.000000</c:v>
                </c:pt>
                <c:pt idx="21">
                  <c:v>1.500000</c:v>
                </c:pt>
                <c:pt idx="22">
                  <c:v>2.000000</c:v>
                </c:pt>
                <c:pt idx="23">
                  <c:v>2.000000</c:v>
                </c:pt>
                <c:pt idx="24">
                  <c:v>2.000000</c:v>
                </c:pt>
                <c:pt idx="25">
                  <c:v>2.000000</c:v>
                </c:pt>
                <c:pt idx="26">
                  <c:v>2.000000</c:v>
                </c:pt>
                <c:pt idx="27">
                  <c:v>2.000000</c:v>
                </c:pt>
                <c:pt idx="28">
                  <c:v>2.000000</c:v>
                </c:pt>
                <c:pt idx="29">
                  <c:v>2.000000</c:v>
                </c:pt>
                <c:pt idx="30">
                  <c:v>1.500000</c:v>
                </c:pt>
                <c:pt idx="31">
                  <c:v>1.500000</c:v>
                </c:pt>
                <c:pt idx="32">
                  <c:v>1.000000</c:v>
                </c:pt>
                <c:pt idx="33">
                  <c:v>1.000000</c:v>
                </c:pt>
                <c:pt idx="34">
                  <c:v>1.500000</c:v>
                </c:pt>
                <c:pt idx="35">
                  <c:v>1.500000</c:v>
                </c:pt>
                <c:pt idx="36">
                  <c:v>1.500000</c:v>
                </c:pt>
                <c:pt idx="37">
                  <c:v>1.000000</c:v>
                </c:pt>
                <c:pt idx="38">
                  <c:v>1.000000</c:v>
                </c:pt>
                <c:pt idx="39">
                  <c:v>1.000000</c:v>
                </c:pt>
                <c:pt idx="40">
                  <c:v>1.500000</c:v>
                </c:pt>
                <c:pt idx="41">
                  <c:v>1.500000</c:v>
                </c:pt>
                <c:pt idx="42">
                  <c:v>1.500000</c:v>
                </c:pt>
                <c:pt idx="43">
                  <c:v>1.000000</c:v>
                </c:pt>
                <c:pt idx="44">
                  <c:v>0.500000</c:v>
                </c:pt>
                <c:pt idx="45">
                  <c:v>1.000000</c:v>
                </c:pt>
                <c:pt idx="46">
                  <c:v>1.000000</c:v>
                </c:pt>
                <c:pt idx="47">
                  <c:v>1.000000</c:v>
                </c:pt>
                <c:pt idx="48">
                  <c:v>1.000000</c:v>
                </c:pt>
                <c:pt idx="49">
                  <c:v>1.000000</c:v>
                </c:pt>
                <c:pt idx="50">
                  <c:v>1.000000</c:v>
                </c:pt>
                <c:pt idx="51">
                  <c:v>1.000000</c:v>
                </c:pt>
                <c:pt idx="52">
                  <c:v>1.000000</c:v>
                </c:pt>
                <c:pt idx="53">
                  <c:v>1.000000</c:v>
                </c:pt>
                <c:pt idx="54">
                  <c:v>1.000000</c:v>
                </c:pt>
                <c:pt idx="55">
                  <c:v>1.000000</c:v>
                </c:pt>
                <c:pt idx="56">
                  <c:v>1.000000</c:v>
                </c:pt>
                <c:pt idx="57">
                  <c:v>1.000000</c:v>
                </c:pt>
                <c:pt idx="58">
                  <c:v>1.000000</c:v>
                </c:pt>
                <c:pt idx="59">
                  <c:v>1.000000</c:v>
                </c:pt>
                <c:pt idx="60">
                  <c:v>1.000000</c:v>
                </c:pt>
                <c:pt idx="61">
                  <c:v>1.000000</c:v>
                </c:pt>
                <c:pt idx="62">
                  <c:v>1.000000</c:v>
                </c:pt>
                <c:pt idx="63">
                  <c:v>1.000000</c:v>
                </c:pt>
                <c:pt idx="64">
                  <c:v>1.500000</c:v>
                </c:pt>
                <c:pt idx="65">
                  <c:v>1.000000</c:v>
                </c:pt>
                <c:pt idx="66">
                  <c:v>1.000000</c:v>
                </c:pt>
                <c:pt idx="67">
                  <c:v>1.000000</c:v>
                </c:pt>
                <c:pt idx="68">
                  <c:v>1.000000</c:v>
                </c:pt>
                <c:pt idx="69">
                  <c:v>1.000000</c:v>
                </c:pt>
                <c:pt idx="70">
                  <c:v>1.000000</c:v>
                </c:pt>
                <c:pt idx="71">
                  <c:v>1.000000</c:v>
                </c:pt>
                <c:pt idx="72">
                  <c:v>1.000000</c:v>
                </c:pt>
                <c:pt idx="73">
                  <c:v>1.500000</c:v>
                </c:pt>
                <c:pt idx="74">
                  <c:v>1.000000</c:v>
                </c:pt>
                <c:pt idx="75">
                  <c:v>1.500000</c:v>
                </c:pt>
                <c:pt idx="76">
                  <c:v>1.000000</c:v>
                </c:pt>
                <c:pt idx="77">
                  <c:v>1.000000</c:v>
                </c:pt>
                <c:pt idx="78">
                  <c:v>1.500000</c:v>
                </c:pt>
                <c:pt idx="79">
                  <c:v>1.500000</c:v>
                </c:pt>
                <c:pt idx="80">
                  <c:v>1.000000</c:v>
                </c:pt>
                <c:pt idx="81">
                  <c:v>1.500000</c:v>
                </c:pt>
                <c:pt idx="82">
                  <c:v>1.000000</c:v>
                </c:pt>
                <c:pt idx="83">
                  <c:v>1.000000</c:v>
                </c:pt>
                <c:pt idx="84">
                  <c:v>1.500000</c:v>
                </c:pt>
                <c:pt idx="85">
                  <c:v>1.500000</c:v>
                </c:pt>
                <c:pt idx="86">
                  <c:v>1.500000</c:v>
                </c:pt>
                <c:pt idx="87">
                  <c:v>2.000000</c:v>
                </c:pt>
                <c:pt idx="88">
                  <c:v>2.000000</c:v>
                </c:pt>
                <c:pt idx="89">
                  <c:v>2.000000</c:v>
                </c:pt>
                <c:pt idx="90">
                  <c:v>2.500000</c:v>
                </c:pt>
                <c:pt idx="91">
                  <c:v>2.500000</c:v>
                </c:pt>
                <c:pt idx="92">
                  <c:v>3.000000</c:v>
                </c:pt>
                <c:pt idx="93">
                  <c:v>3.000000</c:v>
                </c:pt>
                <c:pt idx="94">
                  <c:v>3.000000</c:v>
                </c:pt>
                <c:pt idx="95">
                  <c:v>3.500000</c:v>
                </c:pt>
                <c:pt idx="96">
                  <c:v>3.500000</c:v>
                </c:pt>
                <c:pt idx="97">
                  <c:v>3.500000</c:v>
                </c:pt>
                <c:pt idx="98">
                  <c:v>3.500000</c:v>
                </c:pt>
                <c:pt idx="99">
                  <c:v>3.500000</c:v>
                </c:pt>
                <c:pt idx="100">
                  <c:v>2.500000</c:v>
                </c:pt>
                <c:pt idx="101">
                  <c:v>2.500000</c:v>
                </c:pt>
                <c:pt idx="102">
                  <c:v>2.000000</c:v>
                </c:pt>
                <c:pt idx="103">
                  <c:v>2.000000</c:v>
                </c:pt>
                <c:pt idx="104">
                  <c:v>2.000000</c:v>
                </c:pt>
                <c:pt idx="105">
                  <c:v>2.000000</c:v>
                </c:pt>
                <c:pt idx="106">
                  <c:v>2.000000</c:v>
                </c:pt>
                <c:pt idx="107">
                  <c:v>2.000000</c:v>
                </c:pt>
                <c:pt idx="108">
                  <c:v>2.000000</c:v>
                </c:pt>
                <c:pt idx="109">
                  <c:v>2.000000</c:v>
                </c:pt>
                <c:pt idx="110">
                  <c:v>2.000000</c:v>
                </c:pt>
                <c:pt idx="111">
                  <c:v>1.500000</c:v>
                </c:pt>
                <c:pt idx="112">
                  <c:v>1.500000</c:v>
                </c:pt>
                <c:pt idx="113">
                  <c:v>1.000000</c:v>
                </c:pt>
                <c:pt idx="114">
                  <c:v>1.000000</c:v>
                </c:pt>
                <c:pt idx="115">
                  <c:v>1.500000</c:v>
                </c:pt>
                <c:pt idx="116">
                  <c:v>1.500000</c:v>
                </c:pt>
                <c:pt idx="117">
                  <c:v>1.500000</c:v>
                </c:pt>
                <c:pt idx="118">
                  <c:v>2.000000</c:v>
                </c:pt>
                <c:pt idx="119">
                  <c:v>2.000000</c:v>
                </c:pt>
                <c:pt idx="120">
                  <c:v>2.000000</c:v>
                </c:pt>
                <c:pt idx="121">
                  <c:v>2.000000</c:v>
                </c:pt>
                <c:pt idx="122">
                  <c:v>2.000000</c:v>
                </c:pt>
                <c:pt idx="123">
                  <c:v>2.000000</c:v>
                </c:pt>
                <c:pt idx="124">
                  <c:v>2.000000</c:v>
                </c:pt>
                <c:pt idx="125">
                  <c:v>2.000000</c:v>
                </c:pt>
                <c:pt idx="126">
                  <c:v>1.500000</c:v>
                </c:pt>
                <c:pt idx="127">
                  <c:v>1.500000</c:v>
                </c:pt>
                <c:pt idx="128">
                  <c:v>1.500000</c:v>
                </c:pt>
                <c:pt idx="129">
                  <c:v>1.500000</c:v>
                </c:pt>
                <c:pt idx="130">
                  <c:v>1.000000</c:v>
                </c:pt>
                <c:pt idx="131">
                  <c:v>1.000000</c:v>
                </c:pt>
                <c:pt idx="132">
                  <c:v>1.000000</c:v>
                </c:pt>
                <c:pt idx="133">
                  <c:v>1.000000</c:v>
                </c:pt>
                <c:pt idx="134">
                  <c:v>1.000000</c:v>
                </c:pt>
                <c:pt idx="135">
                  <c:v>1.000000</c:v>
                </c:pt>
                <c:pt idx="136">
                  <c:v>1.500000</c:v>
                </c:pt>
                <c:pt idx="137">
                  <c:v>1.500000</c:v>
                </c:pt>
                <c:pt idx="138">
                  <c:v>1.500000</c:v>
                </c:pt>
                <c:pt idx="139">
                  <c:v>1.500000</c:v>
                </c:pt>
                <c:pt idx="140">
                  <c:v>2.500000</c:v>
                </c:pt>
                <c:pt idx="141">
                  <c:v>3.000000</c:v>
                </c:pt>
                <c:pt idx="142">
                  <c:v>3.000000</c:v>
                </c:pt>
                <c:pt idx="143">
                  <c:v>3.000000</c:v>
                </c:pt>
                <c:pt idx="144">
                  <c:v>3.500000</c:v>
                </c:pt>
                <c:pt idx="145">
                  <c:v>3.500000</c:v>
                </c:pt>
                <c:pt idx="146">
                  <c:v>3.000000</c:v>
                </c:pt>
                <c:pt idx="147">
                  <c:v>3.000000</c:v>
                </c:pt>
                <c:pt idx="148">
                  <c:v>3.500000</c:v>
                </c:pt>
                <c:pt idx="149">
                  <c:v>3.000000</c:v>
                </c:pt>
                <c:pt idx="150">
                  <c:v>3.500000</c:v>
                </c:pt>
                <c:pt idx="151">
                  <c:v>3.500000</c:v>
                </c:pt>
                <c:pt idx="152">
                  <c:v>3.500000</c:v>
                </c:pt>
                <c:pt idx="153">
                  <c:v>3.000000</c:v>
                </c:pt>
                <c:pt idx="154">
                  <c:v>2.000000</c:v>
                </c:pt>
                <c:pt idx="155">
                  <c:v>2.000000</c:v>
                </c:pt>
                <c:pt idx="156">
                  <c:v>2.000000</c:v>
                </c:pt>
                <c:pt idx="157">
                  <c:v>3.000000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'Major&amp;Hurricanes - Hurricanes &amp;'!$L$2</c:f>
              <c:strCache>
                <c:ptCount val="1"/>
                <c:pt idx="0">
                  <c:v>SIN Major Hurricanes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'Major&amp;Hurricanes - Hurricanes &amp;'!$A$3:$A$169</c:f>
              <c:numCache>
                <c:ptCount val="167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  <c:pt idx="146">
                  <c:v>1997.000000</c:v>
                </c:pt>
                <c:pt idx="147">
                  <c:v>1998.000000</c:v>
                </c:pt>
                <c:pt idx="148">
                  <c:v>1999.000000</c:v>
                </c:pt>
                <c:pt idx="149">
                  <c:v>2000.000000</c:v>
                </c:pt>
                <c:pt idx="150">
                  <c:v>2001.000000</c:v>
                </c:pt>
                <c:pt idx="151">
                  <c:v>2002.000000</c:v>
                </c:pt>
                <c:pt idx="152">
                  <c:v>2003.000000</c:v>
                </c:pt>
                <c:pt idx="153">
                  <c:v>2004.000000</c:v>
                </c:pt>
                <c:pt idx="154">
                  <c:v>2005.000000</c:v>
                </c:pt>
                <c:pt idx="155">
                  <c:v>2006.000000</c:v>
                </c:pt>
                <c:pt idx="156">
                  <c:v>2007.000000</c:v>
                </c:pt>
                <c:pt idx="157">
                  <c:v>2008.000000</c:v>
                </c:pt>
                <c:pt idx="158">
                  <c:v>2009.000000</c:v>
                </c:pt>
                <c:pt idx="159">
                  <c:v>2010.000000</c:v>
                </c:pt>
                <c:pt idx="160">
                  <c:v>2011.000000</c:v>
                </c:pt>
                <c:pt idx="161">
                  <c:v>2012.000000</c:v>
                </c:pt>
                <c:pt idx="162">
                  <c:v>2013.000000</c:v>
                </c:pt>
                <c:pt idx="163">
                  <c:v>2014.000000</c:v>
                </c:pt>
                <c:pt idx="164">
                  <c:v>2015.000000</c:v>
                </c:pt>
                <c:pt idx="165">
                  <c:v>2016.000000</c:v>
                </c:pt>
                <c:pt idx="166">
                  <c:v>2017.000000</c:v>
                </c:pt>
              </c:numCache>
            </c:numRef>
          </c:xVal>
          <c:yVal>
            <c:numRef>
              <c:f>'Major&amp;Hurricanes - Hurricanes &amp;'!$L$3:$L$169</c:f>
              <c:numCache>
                <c:ptCount val="167"/>
                <c:pt idx="0">
                  <c:v>0.463169</c:v>
                </c:pt>
                <c:pt idx="1">
                  <c:v>0.570558</c:v>
                </c:pt>
                <c:pt idx="2">
                  <c:v>0.679948</c:v>
                </c:pt>
                <c:pt idx="3">
                  <c:v>0.790598</c:v>
                </c:pt>
                <c:pt idx="4">
                  <c:v>0.901755</c:v>
                </c:pt>
                <c:pt idx="5">
                  <c:v>1.012665</c:v>
                </c:pt>
                <c:pt idx="6">
                  <c:v>1.122573</c:v>
                </c:pt>
                <c:pt idx="7">
                  <c:v>1.230735</c:v>
                </c:pt>
                <c:pt idx="8">
                  <c:v>1.336417</c:v>
                </c:pt>
                <c:pt idx="9">
                  <c:v>1.438906</c:v>
                </c:pt>
                <c:pt idx="10">
                  <c:v>1.537511</c:v>
                </c:pt>
                <c:pt idx="11">
                  <c:v>1.631573</c:v>
                </c:pt>
                <c:pt idx="12">
                  <c:v>1.720464</c:v>
                </c:pt>
                <c:pt idx="13">
                  <c:v>1.803598</c:v>
                </c:pt>
                <c:pt idx="14">
                  <c:v>1.880431</c:v>
                </c:pt>
                <c:pt idx="15">
                  <c:v>1.950468</c:v>
                </c:pt>
                <c:pt idx="16">
                  <c:v>2.013263</c:v>
                </c:pt>
                <c:pt idx="17">
                  <c:v>2.068428</c:v>
                </c:pt>
                <c:pt idx="18">
                  <c:v>2.115628</c:v>
                </c:pt>
                <c:pt idx="19">
                  <c:v>2.154593</c:v>
                </c:pt>
                <c:pt idx="20">
                  <c:v>2.185113</c:v>
                </c:pt>
                <c:pt idx="21">
                  <c:v>2.207042</c:v>
                </c:pt>
                <c:pt idx="22">
                  <c:v>2.220298</c:v>
                </c:pt>
                <c:pt idx="23">
                  <c:v>2.224867</c:v>
                </c:pt>
                <c:pt idx="24">
                  <c:v>2.220797</c:v>
                </c:pt>
                <c:pt idx="25">
                  <c:v>2.208206</c:v>
                </c:pt>
                <c:pt idx="26">
                  <c:v>2.187271</c:v>
                </c:pt>
                <c:pt idx="27">
                  <c:v>2.158237</c:v>
                </c:pt>
                <c:pt idx="28">
                  <c:v>2.121407</c:v>
                </c:pt>
                <c:pt idx="29">
                  <c:v>2.077144</c:v>
                </c:pt>
                <c:pt idx="30">
                  <c:v>2.025868</c:v>
                </c:pt>
                <c:pt idx="31">
                  <c:v>1.968050</c:v>
                </c:pt>
                <c:pt idx="32">
                  <c:v>1.904212</c:v>
                </c:pt>
                <c:pt idx="33">
                  <c:v>1.834921</c:v>
                </c:pt>
                <c:pt idx="34">
                  <c:v>1.760785</c:v>
                </c:pt>
                <c:pt idx="35">
                  <c:v>1.682450</c:v>
                </c:pt>
                <c:pt idx="36">
                  <c:v>1.600591</c:v>
                </c:pt>
                <c:pt idx="37">
                  <c:v>1.515912</c:v>
                </c:pt>
                <c:pt idx="38">
                  <c:v>1.429137</c:v>
                </c:pt>
                <c:pt idx="39">
                  <c:v>1.341008</c:v>
                </c:pt>
                <c:pt idx="40">
                  <c:v>1.252273</c:v>
                </c:pt>
                <c:pt idx="41">
                  <c:v>1.163689</c:v>
                </c:pt>
                <c:pt idx="42">
                  <c:v>1.076010</c:v>
                </c:pt>
                <c:pt idx="43">
                  <c:v>0.989983</c:v>
                </c:pt>
                <c:pt idx="44">
                  <c:v>0.906342</c:v>
                </c:pt>
                <c:pt idx="45">
                  <c:v>0.825805</c:v>
                </c:pt>
                <c:pt idx="46">
                  <c:v>0.749064</c:v>
                </c:pt>
                <c:pt idx="47">
                  <c:v>0.676783</c:v>
                </c:pt>
                <c:pt idx="48">
                  <c:v>0.609595</c:v>
                </c:pt>
                <c:pt idx="49">
                  <c:v>0.548091</c:v>
                </c:pt>
                <c:pt idx="50">
                  <c:v>0.492820</c:v>
                </c:pt>
                <c:pt idx="51">
                  <c:v>0.444285</c:v>
                </c:pt>
                <c:pt idx="52">
                  <c:v>0.402938</c:v>
                </c:pt>
                <c:pt idx="53">
                  <c:v>0.369175</c:v>
                </c:pt>
                <c:pt idx="54">
                  <c:v>0.343336</c:v>
                </c:pt>
                <c:pt idx="55">
                  <c:v>0.325701</c:v>
                </c:pt>
                <c:pt idx="56">
                  <c:v>0.316488</c:v>
                </c:pt>
                <c:pt idx="57">
                  <c:v>0.315851</c:v>
                </c:pt>
                <c:pt idx="58">
                  <c:v>0.323879</c:v>
                </c:pt>
                <c:pt idx="59">
                  <c:v>0.340598</c:v>
                </c:pt>
                <c:pt idx="60">
                  <c:v>0.365964</c:v>
                </c:pt>
                <c:pt idx="61">
                  <c:v>0.399871</c:v>
                </c:pt>
                <c:pt idx="62">
                  <c:v>0.442147</c:v>
                </c:pt>
                <c:pt idx="63">
                  <c:v>0.492557</c:v>
                </c:pt>
                <c:pt idx="64">
                  <c:v>0.550806</c:v>
                </c:pt>
                <c:pt idx="65">
                  <c:v>0.616537</c:v>
                </c:pt>
                <c:pt idx="66">
                  <c:v>0.689339</c:v>
                </c:pt>
                <c:pt idx="67">
                  <c:v>0.768746</c:v>
                </c:pt>
                <c:pt idx="68">
                  <c:v>0.854242</c:v>
                </c:pt>
                <c:pt idx="69">
                  <c:v>0.945267</c:v>
                </c:pt>
                <c:pt idx="70">
                  <c:v>1.041216</c:v>
                </c:pt>
                <c:pt idx="71">
                  <c:v>1.141450</c:v>
                </c:pt>
                <c:pt idx="72">
                  <c:v>1.245296</c:v>
                </c:pt>
                <c:pt idx="73">
                  <c:v>1.352053</c:v>
                </c:pt>
                <c:pt idx="74">
                  <c:v>1.461000</c:v>
                </c:pt>
                <c:pt idx="75">
                  <c:v>1.571397</c:v>
                </c:pt>
                <c:pt idx="76">
                  <c:v>1.682496</c:v>
                </c:pt>
                <c:pt idx="77">
                  <c:v>1.793541</c:v>
                </c:pt>
                <c:pt idx="78">
                  <c:v>1.903779</c:v>
                </c:pt>
                <c:pt idx="79">
                  <c:v>2.012459</c:v>
                </c:pt>
                <c:pt idx="80">
                  <c:v>2.118847</c:v>
                </c:pt>
                <c:pt idx="81">
                  <c:v>2.222222</c:v>
                </c:pt>
                <c:pt idx="82">
                  <c:v>2.321888</c:v>
                </c:pt>
                <c:pt idx="83">
                  <c:v>2.417177</c:v>
                </c:pt>
                <c:pt idx="84">
                  <c:v>2.507452</c:v>
                </c:pt>
                <c:pt idx="85">
                  <c:v>2.592118</c:v>
                </c:pt>
                <c:pt idx="86">
                  <c:v>2.670617</c:v>
                </c:pt>
                <c:pt idx="87">
                  <c:v>2.742443</c:v>
                </c:pt>
                <c:pt idx="88">
                  <c:v>2.807136</c:v>
                </c:pt>
                <c:pt idx="89">
                  <c:v>2.864292</c:v>
                </c:pt>
                <c:pt idx="90">
                  <c:v>2.913565</c:v>
                </c:pt>
                <c:pt idx="91">
                  <c:v>2.954666</c:v>
                </c:pt>
                <c:pt idx="92">
                  <c:v>2.987370</c:v>
                </c:pt>
                <c:pt idx="93">
                  <c:v>3.011514</c:v>
                </c:pt>
                <c:pt idx="94">
                  <c:v>3.027000</c:v>
                </c:pt>
                <c:pt idx="95">
                  <c:v>3.033796</c:v>
                </c:pt>
                <c:pt idx="96">
                  <c:v>3.031935</c:v>
                </c:pt>
                <c:pt idx="97">
                  <c:v>3.021515</c:v>
                </c:pt>
                <c:pt idx="98">
                  <c:v>3.002701</c:v>
                </c:pt>
                <c:pt idx="99">
                  <c:v>2.975719</c:v>
                </c:pt>
                <c:pt idx="100">
                  <c:v>2.940857</c:v>
                </c:pt>
                <c:pt idx="101">
                  <c:v>2.898464</c:v>
                </c:pt>
                <c:pt idx="102">
                  <c:v>2.848945</c:v>
                </c:pt>
                <c:pt idx="103">
                  <c:v>2.792758</c:v>
                </c:pt>
                <c:pt idx="104">
                  <c:v>2.730413</c:v>
                </c:pt>
                <c:pt idx="105">
                  <c:v>2.662465</c:v>
                </c:pt>
                <c:pt idx="106">
                  <c:v>2.589512</c:v>
                </c:pt>
                <c:pt idx="107">
                  <c:v>2.512191</c:v>
                </c:pt>
                <c:pt idx="108">
                  <c:v>2.431170</c:v>
                </c:pt>
                <c:pt idx="109">
                  <c:v>2.347146</c:v>
                </c:pt>
                <c:pt idx="110">
                  <c:v>2.260840</c:v>
                </c:pt>
                <c:pt idx="111">
                  <c:v>2.172986</c:v>
                </c:pt>
                <c:pt idx="112">
                  <c:v>2.084335</c:v>
                </c:pt>
                <c:pt idx="113">
                  <c:v>1.995641</c:v>
                </c:pt>
                <c:pt idx="114">
                  <c:v>1.907658</c:v>
                </c:pt>
                <c:pt idx="115">
                  <c:v>1.821136</c:v>
                </c:pt>
                <c:pt idx="116">
                  <c:v>1.736814</c:v>
                </c:pt>
                <c:pt idx="117">
                  <c:v>1.655413</c:v>
                </c:pt>
                <c:pt idx="118">
                  <c:v>1.577632</c:v>
                </c:pt>
                <c:pt idx="119">
                  <c:v>1.504146</c:v>
                </c:pt>
                <c:pt idx="120">
                  <c:v>1.435593</c:v>
                </c:pt>
                <c:pt idx="121">
                  <c:v>1.372576</c:v>
                </c:pt>
                <c:pt idx="122">
                  <c:v>1.315655</c:v>
                </c:pt>
                <c:pt idx="123">
                  <c:v>1.265347</c:v>
                </c:pt>
                <c:pt idx="124">
                  <c:v>1.222115</c:v>
                </c:pt>
                <c:pt idx="125">
                  <c:v>1.186370</c:v>
                </c:pt>
                <c:pt idx="126">
                  <c:v>1.158469</c:v>
                </c:pt>
                <c:pt idx="127">
                  <c:v>1.138705</c:v>
                </c:pt>
                <c:pt idx="128">
                  <c:v>1.127313</c:v>
                </c:pt>
                <c:pt idx="129">
                  <c:v>1.124464</c:v>
                </c:pt>
                <c:pt idx="130">
                  <c:v>1.130264</c:v>
                </c:pt>
                <c:pt idx="131">
                  <c:v>1.144754</c:v>
                </c:pt>
                <c:pt idx="132">
                  <c:v>1.167908</c:v>
                </c:pt>
                <c:pt idx="133">
                  <c:v>1.199637</c:v>
                </c:pt>
                <c:pt idx="134">
                  <c:v>1.239785</c:v>
                </c:pt>
                <c:pt idx="135">
                  <c:v>1.288134</c:v>
                </c:pt>
                <c:pt idx="136">
                  <c:v>1.344403</c:v>
                </c:pt>
                <c:pt idx="137">
                  <c:v>1.408251</c:v>
                </c:pt>
                <c:pt idx="138">
                  <c:v>1.479281</c:v>
                </c:pt>
                <c:pt idx="139">
                  <c:v>1.557040</c:v>
                </c:pt>
                <c:pt idx="140">
                  <c:v>1.641025</c:v>
                </c:pt>
                <c:pt idx="141">
                  <c:v>1.730687</c:v>
                </c:pt>
                <c:pt idx="142">
                  <c:v>1.825432</c:v>
                </c:pt>
                <c:pt idx="143">
                  <c:v>1.924629</c:v>
                </c:pt>
                <c:pt idx="144">
                  <c:v>2.027614</c:v>
                </c:pt>
                <c:pt idx="145">
                  <c:v>2.133692</c:v>
                </c:pt>
                <c:pt idx="146">
                  <c:v>2.242147</c:v>
                </c:pt>
                <c:pt idx="147">
                  <c:v>2.352243</c:v>
                </c:pt>
                <c:pt idx="148">
                  <c:v>2.463234</c:v>
                </c:pt>
                <c:pt idx="149">
                  <c:v>2.574365</c:v>
                </c:pt>
                <c:pt idx="150">
                  <c:v>2.684881</c:v>
                </c:pt>
                <c:pt idx="151">
                  <c:v>2.794032</c:v>
                </c:pt>
                <c:pt idx="152">
                  <c:v>2.901078</c:v>
                </c:pt>
                <c:pt idx="153">
                  <c:v>3.005293</c:v>
                </c:pt>
                <c:pt idx="154">
                  <c:v>3.105976</c:v>
                </c:pt>
                <c:pt idx="155">
                  <c:v>3.202450</c:v>
                </c:pt>
                <c:pt idx="156">
                  <c:v>3.294071</c:v>
                </c:pt>
                <c:pt idx="157">
                  <c:v>3.380231</c:v>
                </c:pt>
                <c:pt idx="158">
                  <c:v>3.460363</c:v>
                </c:pt>
                <c:pt idx="159">
                  <c:v>3.533947</c:v>
                </c:pt>
                <c:pt idx="160">
                  <c:v>3.600511</c:v>
                </c:pt>
                <c:pt idx="161">
                  <c:v>3.659638</c:v>
                </c:pt>
                <c:pt idx="162">
                  <c:v>3.710963</c:v>
                </c:pt>
                <c:pt idx="163">
                  <c:v>3.754186</c:v>
                </c:pt>
                <c:pt idx="164">
                  <c:v>3.789063</c:v>
                </c:pt>
                <c:pt idx="165">
                  <c:v>3.815415</c:v>
                </c:pt>
                <c:pt idx="166">
                  <c:v>3.833129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75"/>
        <c:minorUnit val="37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noFill/>
        <a:ln w="12700" cap="flat">
          <a:solidFill>
            <a:srgbClr val="000000"/>
          </a:solidFill>
          <a:prstDash val="solid"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73033"/>
          <c:y val="0"/>
          <c:w val="0.898876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755858"/>
          <c:y val="0.12368"/>
          <c:w val="0.89634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'Major&amp;Hurricanes - Hurricanes &amp;'!$D$2</c:f>
              <c:strCache>
                <c:ptCount val="1"/>
                <c:pt idx="0">
                  <c:v>Hurricanes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'Major&amp;Hurricanes - Hurricanes &amp;'!$A$3:$A$148</c:f>
              <c:numCache>
                <c:ptCount val="146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</c:numCache>
            </c:numRef>
          </c:xVal>
          <c:yVal>
            <c:numRef>
              <c:f>'Major&amp;Hurricanes - Hurricanes &amp;'!$D$3:$D$148</c:f>
              <c:numCache>
                <c:ptCount val="146"/>
                <c:pt idx="0">
                  <c:v>4.000000</c:v>
                </c:pt>
                <c:pt idx="1">
                  <c:v>4.500000</c:v>
                </c:pt>
                <c:pt idx="2">
                  <c:v>4.000000</c:v>
                </c:pt>
                <c:pt idx="3">
                  <c:v>4.500000</c:v>
                </c:pt>
                <c:pt idx="4">
                  <c:v>4.500000</c:v>
                </c:pt>
                <c:pt idx="5">
                  <c:v>4.500000</c:v>
                </c:pt>
                <c:pt idx="6">
                  <c:v>5.500000</c:v>
                </c:pt>
                <c:pt idx="7">
                  <c:v>6.000000</c:v>
                </c:pt>
                <c:pt idx="8">
                  <c:v>5.500000</c:v>
                </c:pt>
                <c:pt idx="9">
                  <c:v>5.500000</c:v>
                </c:pt>
                <c:pt idx="10">
                  <c:v>5.500000</c:v>
                </c:pt>
                <c:pt idx="11">
                  <c:v>5.500000</c:v>
                </c:pt>
                <c:pt idx="12">
                  <c:v>5.500000</c:v>
                </c:pt>
                <c:pt idx="13">
                  <c:v>5.000000</c:v>
                </c:pt>
                <c:pt idx="14">
                  <c:v>5.000000</c:v>
                </c:pt>
                <c:pt idx="15">
                  <c:v>5.500000</c:v>
                </c:pt>
                <c:pt idx="16">
                  <c:v>4.500000</c:v>
                </c:pt>
                <c:pt idx="17">
                  <c:v>4.000000</c:v>
                </c:pt>
                <c:pt idx="18">
                  <c:v>4.500000</c:v>
                </c:pt>
                <c:pt idx="19">
                  <c:v>4.500000</c:v>
                </c:pt>
                <c:pt idx="20">
                  <c:v>4.500000</c:v>
                </c:pt>
                <c:pt idx="21">
                  <c:v>4.000000</c:v>
                </c:pt>
                <c:pt idx="22">
                  <c:v>4.000000</c:v>
                </c:pt>
                <c:pt idx="23">
                  <c:v>4.000000</c:v>
                </c:pt>
                <c:pt idx="24">
                  <c:v>4.000000</c:v>
                </c:pt>
                <c:pt idx="25">
                  <c:v>4.000000</c:v>
                </c:pt>
                <c:pt idx="26">
                  <c:v>5.000000</c:v>
                </c:pt>
                <c:pt idx="27">
                  <c:v>6.000000</c:v>
                </c:pt>
                <c:pt idx="28">
                  <c:v>6.000000</c:v>
                </c:pt>
                <c:pt idx="29">
                  <c:v>6.000000</c:v>
                </c:pt>
                <c:pt idx="30">
                  <c:v>5.000000</c:v>
                </c:pt>
                <c:pt idx="31">
                  <c:v>6.000000</c:v>
                </c:pt>
                <c:pt idx="32">
                  <c:v>6.000000</c:v>
                </c:pt>
                <c:pt idx="33">
                  <c:v>6.000000</c:v>
                </c:pt>
                <c:pt idx="34">
                  <c:v>6.000000</c:v>
                </c:pt>
                <c:pt idx="35">
                  <c:v>6.000000</c:v>
                </c:pt>
                <c:pt idx="36">
                  <c:v>6.000000</c:v>
                </c:pt>
                <c:pt idx="37">
                  <c:v>5.500000</c:v>
                </c:pt>
                <c:pt idx="38">
                  <c:v>5.000000</c:v>
                </c:pt>
                <c:pt idx="39">
                  <c:v>5.000000</c:v>
                </c:pt>
                <c:pt idx="40">
                  <c:v>5.000000</c:v>
                </c:pt>
                <c:pt idx="41">
                  <c:v>5.000000</c:v>
                </c:pt>
                <c:pt idx="42">
                  <c:v>5.000000</c:v>
                </c:pt>
                <c:pt idx="43">
                  <c:v>5.000000</c:v>
                </c:pt>
                <c:pt idx="44">
                  <c:v>4.500000</c:v>
                </c:pt>
                <c:pt idx="45">
                  <c:v>4.500000</c:v>
                </c:pt>
                <c:pt idx="46">
                  <c:v>4.500000</c:v>
                </c:pt>
                <c:pt idx="47">
                  <c:v>4.500000</c:v>
                </c:pt>
                <c:pt idx="48">
                  <c:v>4.500000</c:v>
                </c:pt>
                <c:pt idx="49">
                  <c:v>5.000000</c:v>
                </c:pt>
                <c:pt idx="50">
                  <c:v>5.000000</c:v>
                </c:pt>
                <c:pt idx="51">
                  <c:v>3.500000</c:v>
                </c:pt>
                <c:pt idx="52">
                  <c:v>4.000000</c:v>
                </c:pt>
                <c:pt idx="53">
                  <c:v>4.000000</c:v>
                </c:pt>
                <c:pt idx="54">
                  <c:v>3.500000</c:v>
                </c:pt>
                <c:pt idx="55">
                  <c:v>4.000000</c:v>
                </c:pt>
                <c:pt idx="56">
                  <c:v>4.000000</c:v>
                </c:pt>
                <c:pt idx="57">
                  <c:v>4.000000</c:v>
                </c:pt>
                <c:pt idx="58">
                  <c:v>4.000000</c:v>
                </c:pt>
                <c:pt idx="59">
                  <c:v>3.500000</c:v>
                </c:pt>
                <c:pt idx="60">
                  <c:v>4.000000</c:v>
                </c:pt>
                <c:pt idx="61">
                  <c:v>4.000000</c:v>
                </c:pt>
                <c:pt idx="62">
                  <c:v>4.000000</c:v>
                </c:pt>
                <c:pt idx="63">
                  <c:v>4.000000</c:v>
                </c:pt>
                <c:pt idx="64">
                  <c:v>4.000000</c:v>
                </c:pt>
                <c:pt idx="65">
                  <c:v>4.000000</c:v>
                </c:pt>
                <c:pt idx="66">
                  <c:v>4.000000</c:v>
                </c:pt>
                <c:pt idx="67">
                  <c:v>4.000000</c:v>
                </c:pt>
                <c:pt idx="68">
                  <c:v>4.000000</c:v>
                </c:pt>
                <c:pt idx="69">
                  <c:v>4.000000</c:v>
                </c:pt>
                <c:pt idx="70">
                  <c:v>4.000000</c:v>
                </c:pt>
                <c:pt idx="71">
                  <c:v>3.500000</c:v>
                </c:pt>
                <c:pt idx="72">
                  <c:v>4.000000</c:v>
                </c:pt>
                <c:pt idx="73">
                  <c:v>4.000000</c:v>
                </c:pt>
                <c:pt idx="74">
                  <c:v>4.000000</c:v>
                </c:pt>
                <c:pt idx="75">
                  <c:v>4.500000</c:v>
                </c:pt>
                <c:pt idx="76">
                  <c:v>4.500000</c:v>
                </c:pt>
                <c:pt idx="77">
                  <c:v>4.500000</c:v>
                </c:pt>
                <c:pt idx="78">
                  <c:v>4.500000</c:v>
                </c:pt>
                <c:pt idx="79">
                  <c:v>4.500000</c:v>
                </c:pt>
                <c:pt idx="80">
                  <c:v>5.500000</c:v>
                </c:pt>
                <c:pt idx="81">
                  <c:v>5.500000</c:v>
                </c:pt>
                <c:pt idx="82">
                  <c:v>4.500000</c:v>
                </c:pt>
                <c:pt idx="83">
                  <c:v>4.500000</c:v>
                </c:pt>
                <c:pt idx="84">
                  <c:v>4.500000</c:v>
                </c:pt>
                <c:pt idx="85">
                  <c:v>4.500000</c:v>
                </c:pt>
                <c:pt idx="86">
                  <c:v>4.000000</c:v>
                </c:pt>
                <c:pt idx="87">
                  <c:v>4.500000</c:v>
                </c:pt>
                <c:pt idx="88">
                  <c:v>5.000000</c:v>
                </c:pt>
                <c:pt idx="89">
                  <c:v>5.000000</c:v>
                </c:pt>
                <c:pt idx="90">
                  <c:v>5.000000</c:v>
                </c:pt>
                <c:pt idx="91">
                  <c:v>5.500000</c:v>
                </c:pt>
                <c:pt idx="92">
                  <c:v>6.000000</c:v>
                </c:pt>
                <c:pt idx="93">
                  <c:v>6.000000</c:v>
                </c:pt>
                <c:pt idx="94">
                  <c:v>6.000000</c:v>
                </c:pt>
                <c:pt idx="95">
                  <c:v>6.500000</c:v>
                </c:pt>
                <c:pt idx="96">
                  <c:v>6.500000</c:v>
                </c:pt>
                <c:pt idx="97">
                  <c:v>6.500000</c:v>
                </c:pt>
                <c:pt idx="98">
                  <c:v>7.000000</c:v>
                </c:pt>
                <c:pt idx="99">
                  <c:v>7.000000</c:v>
                </c:pt>
                <c:pt idx="100">
                  <c:v>6.500000</c:v>
                </c:pt>
                <c:pt idx="101">
                  <c:v>6.500000</c:v>
                </c:pt>
                <c:pt idx="102">
                  <c:v>6.500000</c:v>
                </c:pt>
                <c:pt idx="103">
                  <c:v>7.000000</c:v>
                </c:pt>
                <c:pt idx="104">
                  <c:v>6.500000</c:v>
                </c:pt>
                <c:pt idx="105">
                  <c:v>5.000000</c:v>
                </c:pt>
                <c:pt idx="106">
                  <c:v>6.500000</c:v>
                </c:pt>
                <c:pt idx="107">
                  <c:v>6.500000</c:v>
                </c:pt>
                <c:pt idx="108">
                  <c:v>6.000000</c:v>
                </c:pt>
                <c:pt idx="109">
                  <c:v>6.000000</c:v>
                </c:pt>
                <c:pt idx="110">
                  <c:v>6.000000</c:v>
                </c:pt>
                <c:pt idx="111">
                  <c:v>6.000000</c:v>
                </c:pt>
                <c:pt idx="112">
                  <c:v>6.000000</c:v>
                </c:pt>
                <c:pt idx="113">
                  <c:v>5.500000</c:v>
                </c:pt>
                <c:pt idx="114">
                  <c:v>4.500000</c:v>
                </c:pt>
                <c:pt idx="115">
                  <c:v>5.500000</c:v>
                </c:pt>
                <c:pt idx="116">
                  <c:v>5.500000</c:v>
                </c:pt>
                <c:pt idx="117">
                  <c:v>5.000000</c:v>
                </c:pt>
                <c:pt idx="118">
                  <c:v>5.000000</c:v>
                </c:pt>
                <c:pt idx="119">
                  <c:v>5.000000</c:v>
                </c:pt>
                <c:pt idx="120">
                  <c:v>5.000000</c:v>
                </c:pt>
                <c:pt idx="121">
                  <c:v>5.000000</c:v>
                </c:pt>
                <c:pt idx="122">
                  <c:v>5.000000</c:v>
                </c:pt>
                <c:pt idx="123">
                  <c:v>5.000000</c:v>
                </c:pt>
                <c:pt idx="124">
                  <c:v>5.000000</c:v>
                </c:pt>
                <c:pt idx="125">
                  <c:v>5.000000</c:v>
                </c:pt>
                <c:pt idx="126">
                  <c:v>5.000000</c:v>
                </c:pt>
                <c:pt idx="127">
                  <c:v>5.000000</c:v>
                </c:pt>
                <c:pt idx="128">
                  <c:v>5.000000</c:v>
                </c:pt>
                <c:pt idx="129">
                  <c:v>5.000000</c:v>
                </c:pt>
                <c:pt idx="130">
                  <c:v>5.000000</c:v>
                </c:pt>
                <c:pt idx="131">
                  <c:v>4.500000</c:v>
                </c:pt>
                <c:pt idx="132">
                  <c:v>4.500000</c:v>
                </c:pt>
                <c:pt idx="133">
                  <c:v>4.500000</c:v>
                </c:pt>
                <c:pt idx="134">
                  <c:v>4.000000</c:v>
                </c:pt>
                <c:pt idx="135">
                  <c:v>4.000000</c:v>
                </c:pt>
                <c:pt idx="136">
                  <c:v>4.500000</c:v>
                </c:pt>
                <c:pt idx="137">
                  <c:v>4.500000</c:v>
                </c:pt>
                <c:pt idx="138">
                  <c:v>5.500000</c:v>
                </c:pt>
                <c:pt idx="139">
                  <c:v>6.000000</c:v>
                </c:pt>
                <c:pt idx="140">
                  <c:v>6.000000</c:v>
                </c:pt>
                <c:pt idx="141">
                  <c:v>8.000000</c:v>
                </c:pt>
                <c:pt idx="142">
                  <c:v>8.000000</c:v>
                </c:pt>
                <c:pt idx="143">
                  <c:v>8.000000</c:v>
                </c:pt>
                <c:pt idx="144">
                  <c:v>8.500000</c:v>
                </c:pt>
                <c:pt idx="145">
                  <c:v>8.500000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'Major&amp;Hurricanes - Hurricanes &amp;'!$M$2</c:f>
              <c:strCache>
                <c:ptCount val="1"/>
                <c:pt idx="0">
                  <c:v>SIN Hurricanes Median Check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'Major&amp;Hurricanes - Hurricanes &amp;'!$A$3:$A$148</c:f>
              <c:numCache>
                <c:ptCount val="146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</c:numCache>
            </c:numRef>
          </c:xVal>
          <c:yVal>
            <c:numRef>
              <c:f>'Major&amp;Hurricanes - Hurricanes &amp;'!$M$3:$M$148</c:f>
              <c:numCache>
                <c:ptCount val="146"/>
                <c:pt idx="0">
                  <c:v>3.314690</c:v>
                </c:pt>
                <c:pt idx="1">
                  <c:v>3.453632</c:v>
                </c:pt>
                <c:pt idx="2">
                  <c:v>3.600237</c:v>
                </c:pt>
                <c:pt idx="3">
                  <c:v>3.753462</c:v>
                </c:pt>
                <c:pt idx="4">
                  <c:v>3.912211</c:v>
                </c:pt>
                <c:pt idx="5">
                  <c:v>4.075350</c:v>
                </c:pt>
                <c:pt idx="6">
                  <c:v>4.241708</c:v>
                </c:pt>
                <c:pt idx="7">
                  <c:v>4.410092</c:v>
                </c:pt>
                <c:pt idx="8">
                  <c:v>4.579293</c:v>
                </c:pt>
                <c:pt idx="9">
                  <c:v>4.748095</c:v>
                </c:pt>
                <c:pt idx="10">
                  <c:v>4.915288</c:v>
                </c:pt>
                <c:pt idx="11">
                  <c:v>5.079670</c:v>
                </c:pt>
                <c:pt idx="12">
                  <c:v>5.240063</c:v>
                </c:pt>
                <c:pt idx="13">
                  <c:v>5.395319</c:v>
                </c:pt>
                <c:pt idx="14">
                  <c:v>5.544327</c:v>
                </c:pt>
                <c:pt idx="15">
                  <c:v>5.686026</c:v>
                </c:pt>
                <c:pt idx="16">
                  <c:v>5.819407</c:v>
                </c:pt>
                <c:pt idx="17">
                  <c:v>5.943527</c:v>
                </c:pt>
                <c:pt idx="18">
                  <c:v>6.057511</c:v>
                </c:pt>
                <c:pt idx="19">
                  <c:v>6.160562</c:v>
                </c:pt>
                <c:pt idx="20">
                  <c:v>6.251963</c:v>
                </c:pt>
                <c:pt idx="21">
                  <c:v>6.331088</c:v>
                </c:pt>
                <c:pt idx="22">
                  <c:v>6.397402</c:v>
                </c:pt>
                <c:pt idx="23">
                  <c:v>6.450468</c:v>
                </c:pt>
                <c:pt idx="24">
                  <c:v>6.489948</c:v>
                </c:pt>
                <c:pt idx="25">
                  <c:v>6.515607</c:v>
                </c:pt>
                <c:pt idx="26">
                  <c:v>6.527315</c:v>
                </c:pt>
                <c:pt idx="27">
                  <c:v>6.525046</c:v>
                </c:pt>
                <c:pt idx="28">
                  <c:v>6.508883</c:v>
                </c:pt>
                <c:pt idx="29">
                  <c:v>6.479009</c:v>
                </c:pt>
                <c:pt idx="30">
                  <c:v>6.435714</c:v>
                </c:pt>
                <c:pt idx="31">
                  <c:v>6.379390</c:v>
                </c:pt>
                <c:pt idx="32">
                  <c:v>6.310524</c:v>
                </c:pt>
                <c:pt idx="33">
                  <c:v>6.229702</c:v>
                </c:pt>
                <c:pt idx="34">
                  <c:v>6.137596</c:v>
                </c:pt>
                <c:pt idx="35">
                  <c:v>6.034967</c:v>
                </c:pt>
                <c:pt idx="36">
                  <c:v>5.922654</c:v>
                </c:pt>
                <c:pt idx="37">
                  <c:v>5.801569</c:v>
                </c:pt>
                <c:pt idx="38">
                  <c:v>5.672689</c:v>
                </c:pt>
                <c:pt idx="39">
                  <c:v>5.537054</c:v>
                </c:pt>
                <c:pt idx="40">
                  <c:v>5.395750</c:v>
                </c:pt>
                <c:pt idx="41">
                  <c:v>5.249910</c:v>
                </c:pt>
                <c:pt idx="42">
                  <c:v>5.100699</c:v>
                </c:pt>
                <c:pt idx="43">
                  <c:v>4.949308</c:v>
                </c:pt>
                <c:pt idx="44">
                  <c:v>4.796944</c:v>
                </c:pt>
                <c:pt idx="45">
                  <c:v>4.644822</c:v>
                </c:pt>
                <c:pt idx="46">
                  <c:v>4.494156</c:v>
                </c:pt>
                <c:pt idx="47">
                  <c:v>4.346147</c:v>
                </c:pt>
                <c:pt idx="48">
                  <c:v>4.201977</c:v>
                </c:pt>
                <c:pt idx="49">
                  <c:v>4.062799</c:v>
                </c:pt>
                <c:pt idx="50">
                  <c:v>3.929728</c:v>
                </c:pt>
                <c:pt idx="51">
                  <c:v>3.803834</c:v>
                </c:pt>
                <c:pt idx="52">
                  <c:v>3.686131</c:v>
                </c:pt>
                <c:pt idx="53">
                  <c:v>3.577572</c:v>
                </c:pt>
                <c:pt idx="54">
                  <c:v>3.479041</c:v>
                </c:pt>
                <c:pt idx="55">
                  <c:v>3.391346</c:v>
                </c:pt>
                <c:pt idx="56">
                  <c:v>3.315213</c:v>
                </c:pt>
                <c:pt idx="57">
                  <c:v>3.251281</c:v>
                </c:pt>
                <c:pt idx="58">
                  <c:v>3.200097</c:v>
                </c:pt>
                <c:pt idx="59">
                  <c:v>3.162110</c:v>
                </c:pt>
                <c:pt idx="60">
                  <c:v>3.137671</c:v>
                </c:pt>
                <c:pt idx="61">
                  <c:v>3.127029</c:v>
                </c:pt>
                <c:pt idx="62">
                  <c:v>3.130328</c:v>
                </c:pt>
                <c:pt idx="63">
                  <c:v>3.147605</c:v>
                </c:pt>
                <c:pt idx="64">
                  <c:v>3.178794</c:v>
                </c:pt>
                <c:pt idx="65">
                  <c:v>3.223722</c:v>
                </c:pt>
                <c:pt idx="66">
                  <c:v>3.282114</c:v>
                </c:pt>
                <c:pt idx="67">
                  <c:v>3.353592</c:v>
                </c:pt>
                <c:pt idx="68">
                  <c:v>3.437679</c:v>
                </c:pt>
                <c:pt idx="69">
                  <c:v>3.533804</c:v>
                </c:pt>
                <c:pt idx="70">
                  <c:v>3.641302</c:v>
                </c:pt>
                <c:pt idx="71">
                  <c:v>3.759426</c:v>
                </c:pt>
                <c:pt idx="72">
                  <c:v>3.887346</c:v>
                </c:pt>
                <c:pt idx="73">
                  <c:v>4.024159</c:v>
                </c:pt>
                <c:pt idx="74">
                  <c:v>4.168895</c:v>
                </c:pt>
                <c:pt idx="75">
                  <c:v>4.320524</c:v>
                </c:pt>
                <c:pt idx="76">
                  <c:v>4.477962</c:v>
                </c:pt>
                <c:pt idx="77">
                  <c:v>4.640085</c:v>
                </c:pt>
                <c:pt idx="78">
                  <c:v>4.805730</c:v>
                </c:pt>
                <c:pt idx="79">
                  <c:v>4.973709</c:v>
                </c:pt>
                <c:pt idx="80">
                  <c:v>5.142816</c:v>
                </c:pt>
                <c:pt idx="81">
                  <c:v>5.311836</c:v>
                </c:pt>
                <c:pt idx="82">
                  <c:v>5.479557</c:v>
                </c:pt>
                <c:pt idx="83">
                  <c:v>5.644774</c:v>
                </c:pt>
                <c:pt idx="84">
                  <c:v>5.806301</c:v>
                </c:pt>
                <c:pt idx="85">
                  <c:v>5.962983</c:v>
                </c:pt>
                <c:pt idx="86">
                  <c:v>6.113698</c:v>
                </c:pt>
                <c:pt idx="87">
                  <c:v>6.257371</c:v>
                </c:pt>
                <c:pt idx="88">
                  <c:v>6.392980</c:v>
                </c:pt>
                <c:pt idx="89">
                  <c:v>6.519563</c:v>
                </c:pt>
                <c:pt idx="90">
                  <c:v>6.636228</c:v>
                </c:pt>
                <c:pt idx="91">
                  <c:v>6.742156</c:v>
                </c:pt>
                <c:pt idx="92">
                  <c:v>6.836610</c:v>
                </c:pt>
                <c:pt idx="93">
                  <c:v>6.918940</c:v>
                </c:pt>
                <c:pt idx="94">
                  <c:v>6.988587</c:v>
                </c:pt>
                <c:pt idx="95">
                  <c:v>7.045089</c:v>
                </c:pt>
                <c:pt idx="96">
                  <c:v>7.088082</c:v>
                </c:pt>
                <c:pt idx="97">
                  <c:v>7.117305</c:v>
                </c:pt>
                <c:pt idx="98">
                  <c:v>7.132600</c:v>
                </c:pt>
                <c:pt idx="99">
                  <c:v>7.133915</c:v>
                </c:pt>
                <c:pt idx="100">
                  <c:v>7.121303</c:v>
                </c:pt>
                <c:pt idx="101">
                  <c:v>7.094925</c:v>
                </c:pt>
                <c:pt idx="102">
                  <c:v>7.055041</c:v>
                </c:pt>
                <c:pt idx="103">
                  <c:v>7.002018</c:v>
                </c:pt>
                <c:pt idx="104">
                  <c:v>6.936319</c:v>
                </c:pt>
                <c:pt idx="105">
                  <c:v>6.858504</c:v>
                </c:pt>
                <c:pt idx="106">
                  <c:v>6.769225</c:v>
                </c:pt>
                <c:pt idx="107">
                  <c:v>6.669219</c:v>
                </c:pt>
                <c:pt idx="108">
                  <c:v>6.559307</c:v>
                </c:pt>
                <c:pt idx="109">
                  <c:v>6.440382</c:v>
                </c:pt>
                <c:pt idx="110">
                  <c:v>6.313406</c:v>
                </c:pt>
                <c:pt idx="111">
                  <c:v>6.179403</c:v>
                </c:pt>
                <c:pt idx="112">
                  <c:v>6.039448</c:v>
                </c:pt>
                <c:pt idx="113">
                  <c:v>5.894662</c:v>
                </c:pt>
                <c:pt idx="114">
                  <c:v>5.746203</c:v>
                </c:pt>
                <c:pt idx="115">
                  <c:v>5.595256</c:v>
                </c:pt>
                <c:pt idx="116">
                  <c:v>5.443026</c:v>
                </c:pt>
                <c:pt idx="117">
                  <c:v>5.290727</c:v>
                </c:pt>
                <c:pt idx="118">
                  <c:v>5.139571</c:v>
                </c:pt>
                <c:pt idx="119">
                  <c:v>4.990767</c:v>
                </c:pt>
                <c:pt idx="120">
                  <c:v>4.845500</c:v>
                </c:pt>
                <c:pt idx="121">
                  <c:v>4.704933</c:v>
                </c:pt>
                <c:pt idx="122">
                  <c:v>4.570191</c:v>
                </c:pt>
                <c:pt idx="123">
                  <c:v>4.442356</c:v>
                </c:pt>
                <c:pt idx="124">
                  <c:v>4.322458</c:v>
                </c:pt>
                <c:pt idx="125">
                  <c:v>4.211465</c:v>
                </c:pt>
                <c:pt idx="126">
                  <c:v>4.110280</c:v>
                </c:pt>
                <c:pt idx="127">
                  <c:v>4.019732</c:v>
                </c:pt>
                <c:pt idx="128">
                  <c:v>3.940567</c:v>
                </c:pt>
                <c:pt idx="129">
                  <c:v>3.873448</c:v>
                </c:pt>
                <c:pt idx="130">
                  <c:v>3.818945</c:v>
                </c:pt>
                <c:pt idx="131">
                  <c:v>3.777534</c:v>
                </c:pt>
                <c:pt idx="132">
                  <c:v>3.749591</c:v>
                </c:pt>
                <c:pt idx="133">
                  <c:v>3.735390</c:v>
                </c:pt>
                <c:pt idx="134">
                  <c:v>3.735103</c:v>
                </c:pt>
                <c:pt idx="135">
                  <c:v>3.748795</c:v>
                </c:pt>
                <c:pt idx="136">
                  <c:v>3.776426</c:v>
                </c:pt>
                <c:pt idx="137">
                  <c:v>3.817851</c:v>
                </c:pt>
                <c:pt idx="138">
                  <c:v>3.872820</c:v>
                </c:pt>
                <c:pt idx="139">
                  <c:v>3.940981</c:v>
                </c:pt>
                <c:pt idx="140">
                  <c:v>4.021883</c:v>
                </c:pt>
                <c:pt idx="141">
                  <c:v>4.114978</c:v>
                </c:pt>
                <c:pt idx="142">
                  <c:v>4.219625</c:v>
                </c:pt>
                <c:pt idx="143">
                  <c:v>4.335098</c:v>
                </c:pt>
                <c:pt idx="144">
                  <c:v>4.460588</c:v>
                </c:pt>
                <c:pt idx="145">
                  <c:v>4.595209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50"/>
        <c:minorUnit val="2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.25"/>
        <c:minorUnit val="1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84706"/>
          <c:y val="0"/>
          <c:w val="0.869775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434624"/>
          <c:y val="0.12368"/>
          <c:w val="0.927488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'Major&amp;Hurricanes - Hurricanes &amp;'!$G$2</c:f>
              <c:strCache>
                <c:ptCount val="1"/>
                <c:pt idx="0">
                  <c:v>Major Hurricanes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'Major&amp;Hurricanes - Hurricanes &amp;'!$A$3:$A$148</c:f>
              <c:numCache>
                <c:ptCount val="146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</c:numCache>
            </c:numRef>
          </c:xVal>
          <c:yVal>
            <c:numRef>
              <c:f>'Major&amp;Hurricanes - Hurricanes &amp;'!$G$3:$G$148</c:f>
              <c:numCache>
                <c:ptCount val="146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0.500000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0.500000</c:v>
                </c:pt>
                <c:pt idx="12">
                  <c:v>0.500000</c:v>
                </c:pt>
                <c:pt idx="13">
                  <c:v>1.000000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1.000000</c:v>
                </c:pt>
                <c:pt idx="18">
                  <c:v>1.500000</c:v>
                </c:pt>
                <c:pt idx="19">
                  <c:v>2.000000</c:v>
                </c:pt>
                <c:pt idx="20">
                  <c:v>2.000000</c:v>
                </c:pt>
                <c:pt idx="21">
                  <c:v>1.500000</c:v>
                </c:pt>
                <c:pt idx="22">
                  <c:v>2.000000</c:v>
                </c:pt>
                <c:pt idx="23">
                  <c:v>2.000000</c:v>
                </c:pt>
                <c:pt idx="24">
                  <c:v>2.000000</c:v>
                </c:pt>
                <c:pt idx="25">
                  <c:v>2.000000</c:v>
                </c:pt>
                <c:pt idx="26">
                  <c:v>2.000000</c:v>
                </c:pt>
                <c:pt idx="27">
                  <c:v>2.000000</c:v>
                </c:pt>
                <c:pt idx="28">
                  <c:v>2.000000</c:v>
                </c:pt>
                <c:pt idx="29">
                  <c:v>2.000000</c:v>
                </c:pt>
                <c:pt idx="30">
                  <c:v>1.500000</c:v>
                </c:pt>
                <c:pt idx="31">
                  <c:v>1.500000</c:v>
                </c:pt>
                <c:pt idx="32">
                  <c:v>1.000000</c:v>
                </c:pt>
                <c:pt idx="33">
                  <c:v>1.000000</c:v>
                </c:pt>
                <c:pt idx="34">
                  <c:v>1.500000</c:v>
                </c:pt>
                <c:pt idx="35">
                  <c:v>1.500000</c:v>
                </c:pt>
                <c:pt idx="36">
                  <c:v>1.500000</c:v>
                </c:pt>
                <c:pt idx="37">
                  <c:v>1.000000</c:v>
                </c:pt>
                <c:pt idx="38">
                  <c:v>1.000000</c:v>
                </c:pt>
                <c:pt idx="39">
                  <c:v>1.000000</c:v>
                </c:pt>
                <c:pt idx="40">
                  <c:v>1.500000</c:v>
                </c:pt>
                <c:pt idx="41">
                  <c:v>1.500000</c:v>
                </c:pt>
                <c:pt idx="42">
                  <c:v>1.500000</c:v>
                </c:pt>
                <c:pt idx="43">
                  <c:v>1.000000</c:v>
                </c:pt>
                <c:pt idx="44">
                  <c:v>0.500000</c:v>
                </c:pt>
                <c:pt idx="45">
                  <c:v>1.000000</c:v>
                </c:pt>
                <c:pt idx="46">
                  <c:v>1.000000</c:v>
                </c:pt>
                <c:pt idx="47">
                  <c:v>1.000000</c:v>
                </c:pt>
                <c:pt idx="48">
                  <c:v>1.000000</c:v>
                </c:pt>
                <c:pt idx="49">
                  <c:v>1.000000</c:v>
                </c:pt>
                <c:pt idx="50">
                  <c:v>1.000000</c:v>
                </c:pt>
                <c:pt idx="51">
                  <c:v>1.000000</c:v>
                </c:pt>
                <c:pt idx="52">
                  <c:v>1.000000</c:v>
                </c:pt>
                <c:pt idx="53">
                  <c:v>1.000000</c:v>
                </c:pt>
                <c:pt idx="54">
                  <c:v>1.000000</c:v>
                </c:pt>
                <c:pt idx="55">
                  <c:v>1.000000</c:v>
                </c:pt>
                <c:pt idx="56">
                  <c:v>1.000000</c:v>
                </c:pt>
                <c:pt idx="57">
                  <c:v>1.000000</c:v>
                </c:pt>
                <c:pt idx="58">
                  <c:v>1.000000</c:v>
                </c:pt>
                <c:pt idx="59">
                  <c:v>1.000000</c:v>
                </c:pt>
                <c:pt idx="60">
                  <c:v>1.000000</c:v>
                </c:pt>
                <c:pt idx="61">
                  <c:v>1.000000</c:v>
                </c:pt>
                <c:pt idx="62">
                  <c:v>1.000000</c:v>
                </c:pt>
                <c:pt idx="63">
                  <c:v>1.000000</c:v>
                </c:pt>
                <c:pt idx="64">
                  <c:v>1.500000</c:v>
                </c:pt>
                <c:pt idx="65">
                  <c:v>1.000000</c:v>
                </c:pt>
                <c:pt idx="66">
                  <c:v>1.000000</c:v>
                </c:pt>
                <c:pt idx="67">
                  <c:v>1.000000</c:v>
                </c:pt>
                <c:pt idx="68">
                  <c:v>1.000000</c:v>
                </c:pt>
                <c:pt idx="69">
                  <c:v>1.000000</c:v>
                </c:pt>
                <c:pt idx="70">
                  <c:v>1.000000</c:v>
                </c:pt>
                <c:pt idx="71">
                  <c:v>1.000000</c:v>
                </c:pt>
                <c:pt idx="72">
                  <c:v>1.000000</c:v>
                </c:pt>
                <c:pt idx="73">
                  <c:v>1.500000</c:v>
                </c:pt>
                <c:pt idx="74">
                  <c:v>1.000000</c:v>
                </c:pt>
                <c:pt idx="75">
                  <c:v>1.500000</c:v>
                </c:pt>
                <c:pt idx="76">
                  <c:v>1.000000</c:v>
                </c:pt>
                <c:pt idx="77">
                  <c:v>1.000000</c:v>
                </c:pt>
                <c:pt idx="78">
                  <c:v>1.500000</c:v>
                </c:pt>
                <c:pt idx="79">
                  <c:v>1.500000</c:v>
                </c:pt>
                <c:pt idx="80">
                  <c:v>1.000000</c:v>
                </c:pt>
                <c:pt idx="81">
                  <c:v>1.500000</c:v>
                </c:pt>
                <c:pt idx="82">
                  <c:v>1.000000</c:v>
                </c:pt>
                <c:pt idx="83">
                  <c:v>1.000000</c:v>
                </c:pt>
                <c:pt idx="84">
                  <c:v>1.500000</c:v>
                </c:pt>
                <c:pt idx="85">
                  <c:v>1.500000</c:v>
                </c:pt>
                <c:pt idx="86">
                  <c:v>1.500000</c:v>
                </c:pt>
                <c:pt idx="87">
                  <c:v>2.000000</c:v>
                </c:pt>
                <c:pt idx="88">
                  <c:v>2.000000</c:v>
                </c:pt>
                <c:pt idx="89">
                  <c:v>2.000000</c:v>
                </c:pt>
                <c:pt idx="90">
                  <c:v>2.500000</c:v>
                </c:pt>
                <c:pt idx="91">
                  <c:v>2.500000</c:v>
                </c:pt>
                <c:pt idx="92">
                  <c:v>3.000000</c:v>
                </c:pt>
                <c:pt idx="93">
                  <c:v>3.000000</c:v>
                </c:pt>
                <c:pt idx="94">
                  <c:v>3.000000</c:v>
                </c:pt>
                <c:pt idx="95">
                  <c:v>3.500000</c:v>
                </c:pt>
                <c:pt idx="96">
                  <c:v>3.500000</c:v>
                </c:pt>
                <c:pt idx="97">
                  <c:v>3.500000</c:v>
                </c:pt>
                <c:pt idx="98">
                  <c:v>3.500000</c:v>
                </c:pt>
                <c:pt idx="99">
                  <c:v>3.500000</c:v>
                </c:pt>
                <c:pt idx="100">
                  <c:v>2.500000</c:v>
                </c:pt>
                <c:pt idx="101">
                  <c:v>2.500000</c:v>
                </c:pt>
                <c:pt idx="102">
                  <c:v>2.000000</c:v>
                </c:pt>
                <c:pt idx="103">
                  <c:v>2.000000</c:v>
                </c:pt>
                <c:pt idx="104">
                  <c:v>2.000000</c:v>
                </c:pt>
                <c:pt idx="105">
                  <c:v>2.000000</c:v>
                </c:pt>
                <c:pt idx="106">
                  <c:v>2.000000</c:v>
                </c:pt>
                <c:pt idx="107">
                  <c:v>2.000000</c:v>
                </c:pt>
                <c:pt idx="108">
                  <c:v>2.000000</c:v>
                </c:pt>
                <c:pt idx="109">
                  <c:v>2.000000</c:v>
                </c:pt>
                <c:pt idx="110">
                  <c:v>2.000000</c:v>
                </c:pt>
                <c:pt idx="111">
                  <c:v>1.500000</c:v>
                </c:pt>
                <c:pt idx="112">
                  <c:v>1.500000</c:v>
                </c:pt>
                <c:pt idx="113">
                  <c:v>1.000000</c:v>
                </c:pt>
                <c:pt idx="114">
                  <c:v>1.000000</c:v>
                </c:pt>
                <c:pt idx="115">
                  <c:v>1.500000</c:v>
                </c:pt>
                <c:pt idx="116">
                  <c:v>1.500000</c:v>
                </c:pt>
                <c:pt idx="117">
                  <c:v>1.500000</c:v>
                </c:pt>
                <c:pt idx="118">
                  <c:v>2.000000</c:v>
                </c:pt>
                <c:pt idx="119">
                  <c:v>2.000000</c:v>
                </c:pt>
                <c:pt idx="120">
                  <c:v>2.000000</c:v>
                </c:pt>
                <c:pt idx="121">
                  <c:v>2.000000</c:v>
                </c:pt>
                <c:pt idx="122">
                  <c:v>2.000000</c:v>
                </c:pt>
                <c:pt idx="123">
                  <c:v>2.000000</c:v>
                </c:pt>
                <c:pt idx="124">
                  <c:v>2.000000</c:v>
                </c:pt>
                <c:pt idx="125">
                  <c:v>2.000000</c:v>
                </c:pt>
                <c:pt idx="126">
                  <c:v>1.500000</c:v>
                </c:pt>
                <c:pt idx="127">
                  <c:v>1.500000</c:v>
                </c:pt>
                <c:pt idx="128">
                  <c:v>1.500000</c:v>
                </c:pt>
                <c:pt idx="129">
                  <c:v>1.500000</c:v>
                </c:pt>
                <c:pt idx="130">
                  <c:v>1.000000</c:v>
                </c:pt>
                <c:pt idx="131">
                  <c:v>1.000000</c:v>
                </c:pt>
                <c:pt idx="132">
                  <c:v>1.000000</c:v>
                </c:pt>
                <c:pt idx="133">
                  <c:v>1.000000</c:v>
                </c:pt>
                <c:pt idx="134">
                  <c:v>1.000000</c:v>
                </c:pt>
                <c:pt idx="135">
                  <c:v>1.000000</c:v>
                </c:pt>
                <c:pt idx="136">
                  <c:v>1.500000</c:v>
                </c:pt>
                <c:pt idx="137">
                  <c:v>1.500000</c:v>
                </c:pt>
                <c:pt idx="138">
                  <c:v>1.500000</c:v>
                </c:pt>
                <c:pt idx="139">
                  <c:v>1.500000</c:v>
                </c:pt>
                <c:pt idx="140">
                  <c:v>2.500000</c:v>
                </c:pt>
                <c:pt idx="141">
                  <c:v>3.000000</c:v>
                </c:pt>
                <c:pt idx="142">
                  <c:v>3.000000</c:v>
                </c:pt>
                <c:pt idx="143">
                  <c:v>3.000000</c:v>
                </c:pt>
                <c:pt idx="144">
                  <c:v>3.500000</c:v>
                </c:pt>
                <c:pt idx="145">
                  <c:v>3.500000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'Major&amp;Hurricanes - Hurricanes &amp;'!$N$2</c:f>
              <c:strCache>
                <c:ptCount val="1"/>
                <c:pt idx="0">
                  <c:v>SIN Major Hurricanes Median Check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'Major&amp;Hurricanes - Hurricanes &amp;'!$A$3:$A$148</c:f>
              <c:numCache>
                <c:ptCount val="146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</c:numCache>
            </c:numRef>
          </c:xVal>
          <c:yVal>
            <c:numRef>
              <c:f>'Major&amp;Hurricanes - Hurricanes &amp;'!$N$3:$N$148</c:f>
              <c:numCache>
                <c:ptCount val="146"/>
                <c:pt idx="0">
                  <c:v>0.417369</c:v>
                </c:pt>
                <c:pt idx="1">
                  <c:v>0.522958</c:v>
                </c:pt>
                <c:pt idx="2">
                  <c:v>0.630548</c:v>
                </c:pt>
                <c:pt idx="3">
                  <c:v>0.739398</c:v>
                </c:pt>
                <c:pt idx="4">
                  <c:v>0.848755</c:v>
                </c:pt>
                <c:pt idx="5">
                  <c:v>0.957865</c:v>
                </c:pt>
                <c:pt idx="6">
                  <c:v>1.065973</c:v>
                </c:pt>
                <c:pt idx="7">
                  <c:v>1.172335</c:v>
                </c:pt>
                <c:pt idx="8">
                  <c:v>1.276217</c:v>
                </c:pt>
                <c:pt idx="9">
                  <c:v>1.376906</c:v>
                </c:pt>
                <c:pt idx="10">
                  <c:v>1.473711</c:v>
                </c:pt>
                <c:pt idx="11">
                  <c:v>1.565973</c:v>
                </c:pt>
                <c:pt idx="12">
                  <c:v>1.653064</c:v>
                </c:pt>
                <c:pt idx="13">
                  <c:v>1.734398</c:v>
                </c:pt>
                <c:pt idx="14">
                  <c:v>1.809431</c:v>
                </c:pt>
                <c:pt idx="15">
                  <c:v>1.877668</c:v>
                </c:pt>
                <c:pt idx="16">
                  <c:v>1.938663</c:v>
                </c:pt>
                <c:pt idx="17">
                  <c:v>1.992028</c:v>
                </c:pt>
                <c:pt idx="18">
                  <c:v>2.037428</c:v>
                </c:pt>
                <c:pt idx="19">
                  <c:v>2.074593</c:v>
                </c:pt>
                <c:pt idx="20">
                  <c:v>2.103313</c:v>
                </c:pt>
                <c:pt idx="21">
                  <c:v>2.123442</c:v>
                </c:pt>
                <c:pt idx="22">
                  <c:v>2.134898</c:v>
                </c:pt>
                <c:pt idx="23">
                  <c:v>2.137667</c:v>
                </c:pt>
                <c:pt idx="24">
                  <c:v>2.131797</c:v>
                </c:pt>
                <c:pt idx="25">
                  <c:v>2.117406</c:v>
                </c:pt>
                <c:pt idx="26">
                  <c:v>2.094671</c:v>
                </c:pt>
                <c:pt idx="27">
                  <c:v>2.063837</c:v>
                </c:pt>
                <c:pt idx="28">
                  <c:v>2.025207</c:v>
                </c:pt>
                <c:pt idx="29">
                  <c:v>1.979144</c:v>
                </c:pt>
                <c:pt idx="30">
                  <c:v>1.926068</c:v>
                </c:pt>
                <c:pt idx="31">
                  <c:v>1.866450</c:v>
                </c:pt>
                <c:pt idx="32">
                  <c:v>1.800812</c:v>
                </c:pt>
                <c:pt idx="33">
                  <c:v>1.729721</c:v>
                </c:pt>
                <c:pt idx="34">
                  <c:v>1.653785</c:v>
                </c:pt>
                <c:pt idx="35">
                  <c:v>1.573650</c:v>
                </c:pt>
                <c:pt idx="36">
                  <c:v>1.489991</c:v>
                </c:pt>
                <c:pt idx="37">
                  <c:v>1.403512</c:v>
                </c:pt>
                <c:pt idx="38">
                  <c:v>1.314937</c:v>
                </c:pt>
                <c:pt idx="39">
                  <c:v>1.225008</c:v>
                </c:pt>
                <c:pt idx="40">
                  <c:v>1.134473</c:v>
                </c:pt>
                <c:pt idx="41">
                  <c:v>1.044089</c:v>
                </c:pt>
                <c:pt idx="42">
                  <c:v>0.954610</c:v>
                </c:pt>
                <c:pt idx="43">
                  <c:v>0.866783</c:v>
                </c:pt>
                <c:pt idx="44">
                  <c:v>0.781342</c:v>
                </c:pt>
                <c:pt idx="45">
                  <c:v>0.699005</c:v>
                </c:pt>
                <c:pt idx="46">
                  <c:v>0.620464</c:v>
                </c:pt>
                <c:pt idx="47">
                  <c:v>0.546383</c:v>
                </c:pt>
                <c:pt idx="48">
                  <c:v>0.477395</c:v>
                </c:pt>
                <c:pt idx="49">
                  <c:v>0.414091</c:v>
                </c:pt>
                <c:pt idx="50">
                  <c:v>0.357020</c:v>
                </c:pt>
                <c:pt idx="51">
                  <c:v>0.306685</c:v>
                </c:pt>
                <c:pt idx="52">
                  <c:v>0.263538</c:v>
                </c:pt>
                <c:pt idx="53">
                  <c:v>0.227975</c:v>
                </c:pt>
                <c:pt idx="54">
                  <c:v>0.200336</c:v>
                </c:pt>
                <c:pt idx="55">
                  <c:v>0.180901</c:v>
                </c:pt>
                <c:pt idx="56">
                  <c:v>0.169888</c:v>
                </c:pt>
                <c:pt idx="57">
                  <c:v>0.167451</c:v>
                </c:pt>
                <c:pt idx="58">
                  <c:v>0.173679</c:v>
                </c:pt>
                <c:pt idx="59">
                  <c:v>0.188598</c:v>
                </c:pt>
                <c:pt idx="60">
                  <c:v>0.212164</c:v>
                </c:pt>
                <c:pt idx="61">
                  <c:v>0.244271</c:v>
                </c:pt>
                <c:pt idx="62">
                  <c:v>0.284747</c:v>
                </c:pt>
                <c:pt idx="63">
                  <c:v>0.333357</c:v>
                </c:pt>
                <c:pt idx="64">
                  <c:v>0.389806</c:v>
                </c:pt>
                <c:pt idx="65">
                  <c:v>0.453737</c:v>
                </c:pt>
                <c:pt idx="66">
                  <c:v>0.524739</c:v>
                </c:pt>
                <c:pt idx="67">
                  <c:v>0.602346</c:v>
                </c:pt>
                <c:pt idx="68">
                  <c:v>0.686042</c:v>
                </c:pt>
                <c:pt idx="69">
                  <c:v>0.775267</c:v>
                </c:pt>
                <c:pt idx="70">
                  <c:v>0.869416</c:v>
                </c:pt>
                <c:pt idx="71">
                  <c:v>0.967850</c:v>
                </c:pt>
                <c:pt idx="72">
                  <c:v>1.069896</c:v>
                </c:pt>
                <c:pt idx="73">
                  <c:v>1.174853</c:v>
                </c:pt>
                <c:pt idx="74">
                  <c:v>1.282000</c:v>
                </c:pt>
                <c:pt idx="75">
                  <c:v>1.390597</c:v>
                </c:pt>
                <c:pt idx="76">
                  <c:v>1.499896</c:v>
                </c:pt>
                <c:pt idx="77">
                  <c:v>1.609141</c:v>
                </c:pt>
                <c:pt idx="78">
                  <c:v>1.717579</c:v>
                </c:pt>
                <c:pt idx="79">
                  <c:v>1.824459</c:v>
                </c:pt>
                <c:pt idx="80">
                  <c:v>1.929047</c:v>
                </c:pt>
                <c:pt idx="81">
                  <c:v>2.030622</c:v>
                </c:pt>
                <c:pt idx="82">
                  <c:v>2.128488</c:v>
                </c:pt>
                <c:pt idx="83">
                  <c:v>2.221977</c:v>
                </c:pt>
                <c:pt idx="84">
                  <c:v>2.310452</c:v>
                </c:pt>
                <c:pt idx="85">
                  <c:v>2.393318</c:v>
                </c:pt>
                <c:pt idx="86">
                  <c:v>2.470017</c:v>
                </c:pt>
                <c:pt idx="87">
                  <c:v>2.540043</c:v>
                </c:pt>
                <c:pt idx="88">
                  <c:v>2.602936</c:v>
                </c:pt>
                <c:pt idx="89">
                  <c:v>2.658292</c:v>
                </c:pt>
                <c:pt idx="90">
                  <c:v>2.705765</c:v>
                </c:pt>
                <c:pt idx="91">
                  <c:v>2.745066</c:v>
                </c:pt>
                <c:pt idx="92">
                  <c:v>2.775970</c:v>
                </c:pt>
                <c:pt idx="93">
                  <c:v>2.798314</c:v>
                </c:pt>
                <c:pt idx="94">
                  <c:v>2.812000</c:v>
                </c:pt>
                <c:pt idx="95">
                  <c:v>2.816996</c:v>
                </c:pt>
                <c:pt idx="96">
                  <c:v>2.813335</c:v>
                </c:pt>
                <c:pt idx="97">
                  <c:v>2.801115</c:v>
                </c:pt>
                <c:pt idx="98">
                  <c:v>2.780501</c:v>
                </c:pt>
                <c:pt idx="99">
                  <c:v>2.751719</c:v>
                </c:pt>
                <c:pt idx="100">
                  <c:v>2.715057</c:v>
                </c:pt>
                <c:pt idx="101">
                  <c:v>2.670864</c:v>
                </c:pt>
                <c:pt idx="102">
                  <c:v>2.619545</c:v>
                </c:pt>
                <c:pt idx="103">
                  <c:v>2.561558</c:v>
                </c:pt>
                <c:pt idx="104">
                  <c:v>2.497413</c:v>
                </c:pt>
                <c:pt idx="105">
                  <c:v>2.427665</c:v>
                </c:pt>
                <c:pt idx="106">
                  <c:v>2.352912</c:v>
                </c:pt>
                <c:pt idx="107">
                  <c:v>2.273791</c:v>
                </c:pt>
                <c:pt idx="108">
                  <c:v>2.190970</c:v>
                </c:pt>
                <c:pt idx="109">
                  <c:v>2.105146</c:v>
                </c:pt>
                <c:pt idx="110">
                  <c:v>2.017040</c:v>
                </c:pt>
                <c:pt idx="111">
                  <c:v>1.927386</c:v>
                </c:pt>
                <c:pt idx="112">
                  <c:v>1.836935</c:v>
                </c:pt>
                <c:pt idx="113">
                  <c:v>1.746441</c:v>
                </c:pt>
                <c:pt idx="114">
                  <c:v>1.656658</c:v>
                </c:pt>
                <c:pt idx="115">
                  <c:v>1.568336</c:v>
                </c:pt>
                <c:pt idx="116">
                  <c:v>1.482214</c:v>
                </c:pt>
                <c:pt idx="117">
                  <c:v>1.399013</c:v>
                </c:pt>
                <c:pt idx="118">
                  <c:v>1.319432</c:v>
                </c:pt>
                <c:pt idx="119">
                  <c:v>1.244146</c:v>
                </c:pt>
                <c:pt idx="120">
                  <c:v>1.173793</c:v>
                </c:pt>
                <c:pt idx="121">
                  <c:v>1.108976</c:v>
                </c:pt>
                <c:pt idx="122">
                  <c:v>1.050255</c:v>
                </c:pt>
                <c:pt idx="123">
                  <c:v>0.998147</c:v>
                </c:pt>
                <c:pt idx="124">
                  <c:v>0.953115</c:v>
                </c:pt>
                <c:pt idx="125">
                  <c:v>0.915570</c:v>
                </c:pt>
                <c:pt idx="126">
                  <c:v>0.885869</c:v>
                </c:pt>
                <c:pt idx="127">
                  <c:v>0.864305</c:v>
                </c:pt>
                <c:pt idx="128">
                  <c:v>0.851113</c:v>
                </c:pt>
                <c:pt idx="129">
                  <c:v>0.846464</c:v>
                </c:pt>
                <c:pt idx="130">
                  <c:v>0.850464</c:v>
                </c:pt>
                <c:pt idx="131">
                  <c:v>0.863154</c:v>
                </c:pt>
                <c:pt idx="132">
                  <c:v>0.884508</c:v>
                </c:pt>
                <c:pt idx="133">
                  <c:v>0.914437</c:v>
                </c:pt>
                <c:pt idx="134">
                  <c:v>0.952785</c:v>
                </c:pt>
                <c:pt idx="135">
                  <c:v>0.999334</c:v>
                </c:pt>
                <c:pt idx="136">
                  <c:v>1.053803</c:v>
                </c:pt>
                <c:pt idx="137">
                  <c:v>1.115851</c:v>
                </c:pt>
                <c:pt idx="138">
                  <c:v>1.185081</c:v>
                </c:pt>
                <c:pt idx="139">
                  <c:v>1.261040</c:v>
                </c:pt>
                <c:pt idx="140">
                  <c:v>1.343225</c:v>
                </c:pt>
                <c:pt idx="141">
                  <c:v>1.431087</c:v>
                </c:pt>
                <c:pt idx="142">
                  <c:v>1.524032</c:v>
                </c:pt>
                <c:pt idx="143">
                  <c:v>1.621429</c:v>
                </c:pt>
                <c:pt idx="144">
                  <c:v>1.722614</c:v>
                </c:pt>
                <c:pt idx="145">
                  <c:v>1.826892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50"/>
        <c:minorUnit val="2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61"/>
          <c:y val="0"/>
          <c:w val="0.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Avenir Next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Avenir Next"/>
              </a:rPr>
              <a:t>Hurricanes</a:t>
            </a:r>
          </a:p>
        </c:rich>
      </c:tx>
      <c:layout>
        <c:manualLayout>
          <c:xMode val="edge"/>
          <c:yMode val="edge"/>
          <c:x val="0.429399"/>
          <c:y val="0"/>
          <c:w val="0.141202"/>
          <c:h val="0.10128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800384"/>
          <c:y val="0.101289"/>
          <c:w val="0.890905"/>
          <c:h val="0.8209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'Major&amp;Hurricanes - Hurricanes &amp;'!$D$2</c:f>
              <c:strCache>
                <c:ptCount val="1"/>
                <c:pt idx="0">
                  <c:v>Hurricanes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venir Next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'Major&amp;Hurricanes - Hurricanes &amp;'!$A$3:$A$202</c:f>
              <c:numCache>
                <c:ptCount val="200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  <c:pt idx="146">
                  <c:v>1997.000000</c:v>
                </c:pt>
                <c:pt idx="147">
                  <c:v>1998.000000</c:v>
                </c:pt>
                <c:pt idx="148">
                  <c:v>1999.000000</c:v>
                </c:pt>
                <c:pt idx="149">
                  <c:v>2000.000000</c:v>
                </c:pt>
                <c:pt idx="150">
                  <c:v>2001.000000</c:v>
                </c:pt>
                <c:pt idx="151">
                  <c:v>2002.000000</c:v>
                </c:pt>
                <c:pt idx="152">
                  <c:v>2003.000000</c:v>
                </c:pt>
                <c:pt idx="153">
                  <c:v>2004.000000</c:v>
                </c:pt>
                <c:pt idx="154">
                  <c:v>2005.000000</c:v>
                </c:pt>
                <c:pt idx="155">
                  <c:v>2006.000000</c:v>
                </c:pt>
                <c:pt idx="156">
                  <c:v>2007.000000</c:v>
                </c:pt>
                <c:pt idx="157">
                  <c:v>2008.000000</c:v>
                </c:pt>
                <c:pt idx="158">
                  <c:v>2009.000000</c:v>
                </c:pt>
                <c:pt idx="159">
                  <c:v>2010.000000</c:v>
                </c:pt>
                <c:pt idx="160">
                  <c:v>2011.000000</c:v>
                </c:pt>
                <c:pt idx="161">
                  <c:v>2012.000000</c:v>
                </c:pt>
                <c:pt idx="162">
                  <c:v>2013.000000</c:v>
                </c:pt>
                <c:pt idx="163">
                  <c:v>2014.000000</c:v>
                </c:pt>
                <c:pt idx="164">
                  <c:v>2015.000000</c:v>
                </c:pt>
                <c:pt idx="165">
                  <c:v>2016.000000</c:v>
                </c:pt>
                <c:pt idx="166">
                  <c:v>2017.000000</c:v>
                </c:pt>
                <c:pt idx="167">
                  <c:v>2018.000000</c:v>
                </c:pt>
                <c:pt idx="168">
                  <c:v>2019.000000</c:v>
                </c:pt>
                <c:pt idx="169">
                  <c:v>2020.000000</c:v>
                </c:pt>
                <c:pt idx="170">
                  <c:v>2021.000000</c:v>
                </c:pt>
                <c:pt idx="171">
                  <c:v>2022.000000</c:v>
                </c:pt>
                <c:pt idx="172">
                  <c:v>2023.000000</c:v>
                </c:pt>
                <c:pt idx="173">
                  <c:v>2024.000000</c:v>
                </c:pt>
                <c:pt idx="174">
                  <c:v>2025.000000</c:v>
                </c:pt>
                <c:pt idx="175">
                  <c:v>2026.000000</c:v>
                </c:pt>
                <c:pt idx="176">
                  <c:v>2027.000000</c:v>
                </c:pt>
                <c:pt idx="177">
                  <c:v>2028.000000</c:v>
                </c:pt>
                <c:pt idx="178">
                  <c:v>2029.000000</c:v>
                </c:pt>
                <c:pt idx="179">
                  <c:v>2030.000000</c:v>
                </c:pt>
                <c:pt idx="180">
                  <c:v>2031.000000</c:v>
                </c:pt>
                <c:pt idx="181">
                  <c:v>2032.000000</c:v>
                </c:pt>
                <c:pt idx="182">
                  <c:v>2033.000000</c:v>
                </c:pt>
                <c:pt idx="183">
                  <c:v>2034.000000</c:v>
                </c:pt>
                <c:pt idx="184">
                  <c:v>2035.000000</c:v>
                </c:pt>
                <c:pt idx="185">
                  <c:v>2036.000000</c:v>
                </c:pt>
                <c:pt idx="186">
                  <c:v>2037.000000</c:v>
                </c:pt>
                <c:pt idx="187">
                  <c:v>2038.000000</c:v>
                </c:pt>
                <c:pt idx="188">
                  <c:v>2039.000000</c:v>
                </c:pt>
                <c:pt idx="189">
                  <c:v>2040.000000</c:v>
                </c:pt>
                <c:pt idx="190">
                  <c:v>2041.000000</c:v>
                </c:pt>
                <c:pt idx="191">
                  <c:v>2042.000000</c:v>
                </c:pt>
                <c:pt idx="192">
                  <c:v>2043.000000</c:v>
                </c:pt>
                <c:pt idx="193">
                  <c:v>2044.000000</c:v>
                </c:pt>
                <c:pt idx="194">
                  <c:v>2045.000000</c:v>
                </c:pt>
                <c:pt idx="195">
                  <c:v>2046.000000</c:v>
                </c:pt>
                <c:pt idx="196">
                  <c:v>2047.000000</c:v>
                </c:pt>
                <c:pt idx="197">
                  <c:v>2048.000000</c:v>
                </c:pt>
                <c:pt idx="198">
                  <c:v>2049.000000</c:v>
                </c:pt>
                <c:pt idx="199">
                  <c:v>2050.000000</c:v>
                </c:pt>
              </c:numCache>
            </c:numRef>
          </c:xVal>
          <c:yVal>
            <c:numRef>
              <c:f>'Major&amp;Hurricanes - Hurricanes &amp;'!$D$3:$D$169</c:f>
              <c:numCache>
                <c:ptCount val="158"/>
                <c:pt idx="0">
                  <c:v>4.000000</c:v>
                </c:pt>
                <c:pt idx="1">
                  <c:v>4.500000</c:v>
                </c:pt>
                <c:pt idx="2">
                  <c:v>4.000000</c:v>
                </c:pt>
                <c:pt idx="3">
                  <c:v>4.500000</c:v>
                </c:pt>
                <c:pt idx="4">
                  <c:v>4.500000</c:v>
                </c:pt>
                <c:pt idx="5">
                  <c:v>4.500000</c:v>
                </c:pt>
                <c:pt idx="6">
                  <c:v>5.500000</c:v>
                </c:pt>
                <c:pt idx="7">
                  <c:v>6.000000</c:v>
                </c:pt>
                <c:pt idx="8">
                  <c:v>5.500000</c:v>
                </c:pt>
                <c:pt idx="9">
                  <c:v>5.500000</c:v>
                </c:pt>
                <c:pt idx="10">
                  <c:v>5.500000</c:v>
                </c:pt>
                <c:pt idx="11">
                  <c:v>5.500000</c:v>
                </c:pt>
                <c:pt idx="12">
                  <c:v>5.500000</c:v>
                </c:pt>
                <c:pt idx="13">
                  <c:v>5.000000</c:v>
                </c:pt>
                <c:pt idx="14">
                  <c:v>5.000000</c:v>
                </c:pt>
                <c:pt idx="15">
                  <c:v>5.500000</c:v>
                </c:pt>
                <c:pt idx="16">
                  <c:v>4.500000</c:v>
                </c:pt>
                <c:pt idx="17">
                  <c:v>4.000000</c:v>
                </c:pt>
                <c:pt idx="18">
                  <c:v>4.500000</c:v>
                </c:pt>
                <c:pt idx="19">
                  <c:v>4.500000</c:v>
                </c:pt>
                <c:pt idx="20">
                  <c:v>4.500000</c:v>
                </c:pt>
                <c:pt idx="21">
                  <c:v>4.000000</c:v>
                </c:pt>
                <c:pt idx="22">
                  <c:v>4.000000</c:v>
                </c:pt>
                <c:pt idx="23">
                  <c:v>4.000000</c:v>
                </c:pt>
                <c:pt idx="24">
                  <c:v>4.000000</c:v>
                </c:pt>
                <c:pt idx="25">
                  <c:v>4.000000</c:v>
                </c:pt>
                <c:pt idx="26">
                  <c:v>5.000000</c:v>
                </c:pt>
                <c:pt idx="27">
                  <c:v>6.000000</c:v>
                </c:pt>
                <c:pt idx="28">
                  <c:v>6.000000</c:v>
                </c:pt>
                <c:pt idx="29">
                  <c:v>6.000000</c:v>
                </c:pt>
                <c:pt idx="30">
                  <c:v>5.000000</c:v>
                </c:pt>
                <c:pt idx="31">
                  <c:v>6.000000</c:v>
                </c:pt>
                <c:pt idx="32">
                  <c:v>6.000000</c:v>
                </c:pt>
                <c:pt idx="33">
                  <c:v>6.000000</c:v>
                </c:pt>
                <c:pt idx="34">
                  <c:v>6.000000</c:v>
                </c:pt>
                <c:pt idx="35">
                  <c:v>6.000000</c:v>
                </c:pt>
                <c:pt idx="36">
                  <c:v>6.000000</c:v>
                </c:pt>
                <c:pt idx="37">
                  <c:v>5.500000</c:v>
                </c:pt>
                <c:pt idx="38">
                  <c:v>5.000000</c:v>
                </c:pt>
                <c:pt idx="39">
                  <c:v>5.000000</c:v>
                </c:pt>
                <c:pt idx="40">
                  <c:v>5.000000</c:v>
                </c:pt>
                <c:pt idx="41">
                  <c:v>5.000000</c:v>
                </c:pt>
                <c:pt idx="42">
                  <c:v>5.000000</c:v>
                </c:pt>
                <c:pt idx="43">
                  <c:v>5.000000</c:v>
                </c:pt>
                <c:pt idx="44">
                  <c:v>4.500000</c:v>
                </c:pt>
                <c:pt idx="45">
                  <c:v>4.500000</c:v>
                </c:pt>
                <c:pt idx="46">
                  <c:v>4.500000</c:v>
                </c:pt>
                <c:pt idx="47">
                  <c:v>4.500000</c:v>
                </c:pt>
                <c:pt idx="48">
                  <c:v>4.500000</c:v>
                </c:pt>
                <c:pt idx="49">
                  <c:v>5.000000</c:v>
                </c:pt>
                <c:pt idx="50">
                  <c:v>5.000000</c:v>
                </c:pt>
                <c:pt idx="51">
                  <c:v>3.500000</c:v>
                </c:pt>
                <c:pt idx="52">
                  <c:v>4.000000</c:v>
                </c:pt>
                <c:pt idx="53">
                  <c:v>4.000000</c:v>
                </c:pt>
                <c:pt idx="54">
                  <c:v>3.500000</c:v>
                </c:pt>
                <c:pt idx="55">
                  <c:v>4.000000</c:v>
                </c:pt>
                <c:pt idx="56">
                  <c:v>4.000000</c:v>
                </c:pt>
                <c:pt idx="57">
                  <c:v>4.000000</c:v>
                </c:pt>
                <c:pt idx="58">
                  <c:v>4.000000</c:v>
                </c:pt>
                <c:pt idx="59">
                  <c:v>3.500000</c:v>
                </c:pt>
                <c:pt idx="60">
                  <c:v>4.000000</c:v>
                </c:pt>
                <c:pt idx="61">
                  <c:v>4.000000</c:v>
                </c:pt>
                <c:pt idx="62">
                  <c:v>4.000000</c:v>
                </c:pt>
                <c:pt idx="63">
                  <c:v>4.000000</c:v>
                </c:pt>
                <c:pt idx="64">
                  <c:v>4.000000</c:v>
                </c:pt>
                <c:pt idx="65">
                  <c:v>4.000000</c:v>
                </c:pt>
                <c:pt idx="66">
                  <c:v>4.000000</c:v>
                </c:pt>
                <c:pt idx="67">
                  <c:v>4.000000</c:v>
                </c:pt>
                <c:pt idx="68">
                  <c:v>4.000000</c:v>
                </c:pt>
                <c:pt idx="69">
                  <c:v>4.000000</c:v>
                </c:pt>
                <c:pt idx="70">
                  <c:v>4.000000</c:v>
                </c:pt>
                <c:pt idx="71">
                  <c:v>3.500000</c:v>
                </c:pt>
                <c:pt idx="72">
                  <c:v>4.000000</c:v>
                </c:pt>
                <c:pt idx="73">
                  <c:v>4.000000</c:v>
                </c:pt>
                <c:pt idx="74">
                  <c:v>4.000000</c:v>
                </c:pt>
                <c:pt idx="75">
                  <c:v>4.500000</c:v>
                </c:pt>
                <c:pt idx="76">
                  <c:v>4.500000</c:v>
                </c:pt>
                <c:pt idx="77">
                  <c:v>4.500000</c:v>
                </c:pt>
                <c:pt idx="78">
                  <c:v>4.500000</c:v>
                </c:pt>
                <c:pt idx="79">
                  <c:v>4.500000</c:v>
                </c:pt>
                <c:pt idx="80">
                  <c:v>5.500000</c:v>
                </c:pt>
                <c:pt idx="81">
                  <c:v>5.500000</c:v>
                </c:pt>
                <c:pt idx="82">
                  <c:v>4.500000</c:v>
                </c:pt>
                <c:pt idx="83">
                  <c:v>4.500000</c:v>
                </c:pt>
                <c:pt idx="84">
                  <c:v>4.500000</c:v>
                </c:pt>
                <c:pt idx="85">
                  <c:v>4.500000</c:v>
                </c:pt>
                <c:pt idx="86">
                  <c:v>4.000000</c:v>
                </c:pt>
                <c:pt idx="87">
                  <c:v>4.500000</c:v>
                </c:pt>
                <c:pt idx="88">
                  <c:v>5.000000</c:v>
                </c:pt>
                <c:pt idx="89">
                  <c:v>5.000000</c:v>
                </c:pt>
                <c:pt idx="90">
                  <c:v>5.000000</c:v>
                </c:pt>
                <c:pt idx="91">
                  <c:v>5.500000</c:v>
                </c:pt>
                <c:pt idx="92">
                  <c:v>6.000000</c:v>
                </c:pt>
                <c:pt idx="93">
                  <c:v>6.000000</c:v>
                </c:pt>
                <c:pt idx="94">
                  <c:v>6.000000</c:v>
                </c:pt>
                <c:pt idx="95">
                  <c:v>6.500000</c:v>
                </c:pt>
                <c:pt idx="96">
                  <c:v>6.500000</c:v>
                </c:pt>
                <c:pt idx="97">
                  <c:v>6.500000</c:v>
                </c:pt>
                <c:pt idx="98">
                  <c:v>7.000000</c:v>
                </c:pt>
                <c:pt idx="99">
                  <c:v>7.000000</c:v>
                </c:pt>
                <c:pt idx="100">
                  <c:v>6.500000</c:v>
                </c:pt>
                <c:pt idx="101">
                  <c:v>6.500000</c:v>
                </c:pt>
                <c:pt idx="102">
                  <c:v>6.500000</c:v>
                </c:pt>
                <c:pt idx="103">
                  <c:v>7.000000</c:v>
                </c:pt>
                <c:pt idx="104">
                  <c:v>6.500000</c:v>
                </c:pt>
                <c:pt idx="105">
                  <c:v>5.000000</c:v>
                </c:pt>
                <c:pt idx="106">
                  <c:v>6.500000</c:v>
                </c:pt>
                <c:pt idx="107">
                  <c:v>6.500000</c:v>
                </c:pt>
                <c:pt idx="108">
                  <c:v>6.000000</c:v>
                </c:pt>
                <c:pt idx="109">
                  <c:v>6.000000</c:v>
                </c:pt>
                <c:pt idx="110">
                  <c:v>6.000000</c:v>
                </c:pt>
                <c:pt idx="111">
                  <c:v>6.000000</c:v>
                </c:pt>
                <c:pt idx="112">
                  <c:v>6.000000</c:v>
                </c:pt>
                <c:pt idx="113">
                  <c:v>5.500000</c:v>
                </c:pt>
                <c:pt idx="114">
                  <c:v>4.500000</c:v>
                </c:pt>
                <c:pt idx="115">
                  <c:v>5.500000</c:v>
                </c:pt>
                <c:pt idx="116">
                  <c:v>5.500000</c:v>
                </c:pt>
                <c:pt idx="117">
                  <c:v>5.000000</c:v>
                </c:pt>
                <c:pt idx="118">
                  <c:v>5.000000</c:v>
                </c:pt>
                <c:pt idx="119">
                  <c:v>5.000000</c:v>
                </c:pt>
                <c:pt idx="120">
                  <c:v>5.000000</c:v>
                </c:pt>
                <c:pt idx="121">
                  <c:v>5.000000</c:v>
                </c:pt>
                <c:pt idx="122">
                  <c:v>5.000000</c:v>
                </c:pt>
                <c:pt idx="123">
                  <c:v>5.000000</c:v>
                </c:pt>
                <c:pt idx="124">
                  <c:v>5.000000</c:v>
                </c:pt>
                <c:pt idx="125">
                  <c:v>5.000000</c:v>
                </c:pt>
                <c:pt idx="126">
                  <c:v>5.000000</c:v>
                </c:pt>
                <c:pt idx="127">
                  <c:v>5.000000</c:v>
                </c:pt>
                <c:pt idx="128">
                  <c:v>5.000000</c:v>
                </c:pt>
                <c:pt idx="129">
                  <c:v>5.000000</c:v>
                </c:pt>
                <c:pt idx="130">
                  <c:v>5.000000</c:v>
                </c:pt>
                <c:pt idx="131">
                  <c:v>4.500000</c:v>
                </c:pt>
                <c:pt idx="132">
                  <c:v>4.500000</c:v>
                </c:pt>
                <c:pt idx="133">
                  <c:v>4.500000</c:v>
                </c:pt>
                <c:pt idx="134">
                  <c:v>4.000000</c:v>
                </c:pt>
                <c:pt idx="135">
                  <c:v>4.000000</c:v>
                </c:pt>
                <c:pt idx="136">
                  <c:v>4.500000</c:v>
                </c:pt>
                <c:pt idx="137">
                  <c:v>4.500000</c:v>
                </c:pt>
                <c:pt idx="138">
                  <c:v>5.500000</c:v>
                </c:pt>
                <c:pt idx="139">
                  <c:v>6.000000</c:v>
                </c:pt>
                <c:pt idx="140">
                  <c:v>6.000000</c:v>
                </c:pt>
                <c:pt idx="141">
                  <c:v>8.000000</c:v>
                </c:pt>
                <c:pt idx="142">
                  <c:v>8.000000</c:v>
                </c:pt>
                <c:pt idx="143">
                  <c:v>8.000000</c:v>
                </c:pt>
                <c:pt idx="144">
                  <c:v>8.500000</c:v>
                </c:pt>
                <c:pt idx="145">
                  <c:v>8.500000</c:v>
                </c:pt>
                <c:pt idx="146">
                  <c:v>8.000000</c:v>
                </c:pt>
                <c:pt idx="147">
                  <c:v>8.000000</c:v>
                </c:pt>
                <c:pt idx="148">
                  <c:v>8.000000</c:v>
                </c:pt>
                <c:pt idx="149">
                  <c:v>7.500000</c:v>
                </c:pt>
                <c:pt idx="150">
                  <c:v>7.500000</c:v>
                </c:pt>
                <c:pt idx="151">
                  <c:v>7.000000</c:v>
                </c:pt>
                <c:pt idx="152">
                  <c:v>7.500000</c:v>
                </c:pt>
                <c:pt idx="153">
                  <c:v>7.500000</c:v>
                </c:pt>
                <c:pt idx="154">
                  <c:v>6.500000</c:v>
                </c:pt>
                <c:pt idx="155">
                  <c:v>6.000000</c:v>
                </c:pt>
                <c:pt idx="156">
                  <c:v>6.500000</c:v>
                </c:pt>
                <c:pt idx="157">
                  <c:v>7.000000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'Major&amp;Hurricanes - Hurricanes &amp;'!$K$2</c:f>
              <c:strCache>
                <c:ptCount val="1"/>
                <c:pt idx="0">
                  <c:v>SIN Hurricanes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venir Next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'Major&amp;Hurricanes - Hurricanes &amp;'!$A$3:$A$202</c:f>
              <c:numCache>
                <c:ptCount val="200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  <c:pt idx="146">
                  <c:v>1997.000000</c:v>
                </c:pt>
                <c:pt idx="147">
                  <c:v>1998.000000</c:v>
                </c:pt>
                <c:pt idx="148">
                  <c:v>1999.000000</c:v>
                </c:pt>
                <c:pt idx="149">
                  <c:v>2000.000000</c:v>
                </c:pt>
                <c:pt idx="150">
                  <c:v>2001.000000</c:v>
                </c:pt>
                <c:pt idx="151">
                  <c:v>2002.000000</c:v>
                </c:pt>
                <c:pt idx="152">
                  <c:v>2003.000000</c:v>
                </c:pt>
                <c:pt idx="153">
                  <c:v>2004.000000</c:v>
                </c:pt>
                <c:pt idx="154">
                  <c:v>2005.000000</c:v>
                </c:pt>
                <c:pt idx="155">
                  <c:v>2006.000000</c:v>
                </c:pt>
                <c:pt idx="156">
                  <c:v>2007.000000</c:v>
                </c:pt>
                <c:pt idx="157">
                  <c:v>2008.000000</c:v>
                </c:pt>
                <c:pt idx="158">
                  <c:v>2009.000000</c:v>
                </c:pt>
                <c:pt idx="159">
                  <c:v>2010.000000</c:v>
                </c:pt>
                <c:pt idx="160">
                  <c:v>2011.000000</c:v>
                </c:pt>
                <c:pt idx="161">
                  <c:v>2012.000000</c:v>
                </c:pt>
                <c:pt idx="162">
                  <c:v>2013.000000</c:v>
                </c:pt>
                <c:pt idx="163">
                  <c:v>2014.000000</c:v>
                </c:pt>
                <c:pt idx="164">
                  <c:v>2015.000000</c:v>
                </c:pt>
                <c:pt idx="165">
                  <c:v>2016.000000</c:v>
                </c:pt>
                <c:pt idx="166">
                  <c:v>2017.000000</c:v>
                </c:pt>
                <c:pt idx="167">
                  <c:v>2018.000000</c:v>
                </c:pt>
                <c:pt idx="168">
                  <c:v>2019.000000</c:v>
                </c:pt>
                <c:pt idx="169">
                  <c:v>2020.000000</c:v>
                </c:pt>
                <c:pt idx="170">
                  <c:v>2021.000000</c:v>
                </c:pt>
                <c:pt idx="171">
                  <c:v>2022.000000</c:v>
                </c:pt>
                <c:pt idx="172">
                  <c:v>2023.000000</c:v>
                </c:pt>
                <c:pt idx="173">
                  <c:v>2024.000000</c:v>
                </c:pt>
                <c:pt idx="174">
                  <c:v>2025.000000</c:v>
                </c:pt>
                <c:pt idx="175">
                  <c:v>2026.000000</c:v>
                </c:pt>
                <c:pt idx="176">
                  <c:v>2027.000000</c:v>
                </c:pt>
                <c:pt idx="177">
                  <c:v>2028.000000</c:v>
                </c:pt>
                <c:pt idx="178">
                  <c:v>2029.000000</c:v>
                </c:pt>
                <c:pt idx="179">
                  <c:v>2030.000000</c:v>
                </c:pt>
                <c:pt idx="180">
                  <c:v>2031.000000</c:v>
                </c:pt>
                <c:pt idx="181">
                  <c:v>2032.000000</c:v>
                </c:pt>
                <c:pt idx="182">
                  <c:v>2033.000000</c:v>
                </c:pt>
                <c:pt idx="183">
                  <c:v>2034.000000</c:v>
                </c:pt>
                <c:pt idx="184">
                  <c:v>2035.000000</c:v>
                </c:pt>
                <c:pt idx="185">
                  <c:v>2036.000000</c:v>
                </c:pt>
                <c:pt idx="186">
                  <c:v>2037.000000</c:v>
                </c:pt>
                <c:pt idx="187">
                  <c:v>2038.000000</c:v>
                </c:pt>
                <c:pt idx="188">
                  <c:v>2039.000000</c:v>
                </c:pt>
                <c:pt idx="189">
                  <c:v>2040.000000</c:v>
                </c:pt>
                <c:pt idx="190">
                  <c:v>2041.000000</c:v>
                </c:pt>
                <c:pt idx="191">
                  <c:v>2042.000000</c:v>
                </c:pt>
                <c:pt idx="192">
                  <c:v>2043.000000</c:v>
                </c:pt>
                <c:pt idx="193">
                  <c:v>2044.000000</c:v>
                </c:pt>
                <c:pt idx="194">
                  <c:v>2045.000000</c:v>
                </c:pt>
                <c:pt idx="195">
                  <c:v>2046.000000</c:v>
                </c:pt>
                <c:pt idx="196">
                  <c:v>2047.000000</c:v>
                </c:pt>
                <c:pt idx="197">
                  <c:v>2048.000000</c:v>
                </c:pt>
                <c:pt idx="198">
                  <c:v>2049.000000</c:v>
                </c:pt>
                <c:pt idx="199">
                  <c:v>2050.000000</c:v>
                </c:pt>
              </c:numCache>
            </c:numRef>
          </c:xVal>
          <c:yVal>
            <c:numRef>
              <c:f>'Major&amp;Hurricanes - Hurricanes &amp;'!$K$3:$K$202</c:f>
              <c:numCache>
                <c:ptCount val="200"/>
                <c:pt idx="0">
                  <c:v>3.215690</c:v>
                </c:pt>
                <c:pt idx="1">
                  <c:v>3.358632</c:v>
                </c:pt>
                <c:pt idx="2">
                  <c:v>3.509237</c:v>
                </c:pt>
                <c:pt idx="3">
                  <c:v>3.666462</c:v>
                </c:pt>
                <c:pt idx="4">
                  <c:v>3.829211</c:v>
                </c:pt>
                <c:pt idx="5">
                  <c:v>3.996350</c:v>
                </c:pt>
                <c:pt idx="6">
                  <c:v>4.166708</c:v>
                </c:pt>
                <c:pt idx="7">
                  <c:v>4.339092</c:v>
                </c:pt>
                <c:pt idx="8">
                  <c:v>4.512293</c:v>
                </c:pt>
                <c:pt idx="9">
                  <c:v>4.685095</c:v>
                </c:pt>
                <c:pt idx="10">
                  <c:v>4.856288</c:v>
                </c:pt>
                <c:pt idx="11">
                  <c:v>5.024670</c:v>
                </c:pt>
                <c:pt idx="12">
                  <c:v>5.189063</c:v>
                </c:pt>
                <c:pt idx="13">
                  <c:v>5.348319</c:v>
                </c:pt>
                <c:pt idx="14">
                  <c:v>5.501327</c:v>
                </c:pt>
                <c:pt idx="15">
                  <c:v>5.647026</c:v>
                </c:pt>
                <c:pt idx="16">
                  <c:v>5.784407</c:v>
                </c:pt>
                <c:pt idx="17">
                  <c:v>5.912527</c:v>
                </c:pt>
                <c:pt idx="18">
                  <c:v>6.030511</c:v>
                </c:pt>
                <c:pt idx="19">
                  <c:v>6.137562</c:v>
                </c:pt>
                <c:pt idx="20">
                  <c:v>6.232963</c:v>
                </c:pt>
                <c:pt idx="21">
                  <c:v>6.316088</c:v>
                </c:pt>
                <c:pt idx="22">
                  <c:v>6.386402</c:v>
                </c:pt>
                <c:pt idx="23">
                  <c:v>6.443468</c:v>
                </c:pt>
                <c:pt idx="24">
                  <c:v>6.486948</c:v>
                </c:pt>
                <c:pt idx="25">
                  <c:v>6.516607</c:v>
                </c:pt>
                <c:pt idx="26">
                  <c:v>6.532315</c:v>
                </c:pt>
                <c:pt idx="27">
                  <c:v>6.534046</c:v>
                </c:pt>
                <c:pt idx="28">
                  <c:v>6.521883</c:v>
                </c:pt>
                <c:pt idx="29">
                  <c:v>6.496009</c:v>
                </c:pt>
                <c:pt idx="30">
                  <c:v>6.456714</c:v>
                </c:pt>
                <c:pt idx="31">
                  <c:v>6.404390</c:v>
                </c:pt>
                <c:pt idx="32">
                  <c:v>6.339524</c:v>
                </c:pt>
                <c:pt idx="33">
                  <c:v>6.262702</c:v>
                </c:pt>
                <c:pt idx="34">
                  <c:v>6.174596</c:v>
                </c:pt>
                <c:pt idx="35">
                  <c:v>6.075967</c:v>
                </c:pt>
                <c:pt idx="36">
                  <c:v>5.967654</c:v>
                </c:pt>
                <c:pt idx="37">
                  <c:v>5.850569</c:v>
                </c:pt>
                <c:pt idx="38">
                  <c:v>5.725689</c:v>
                </c:pt>
                <c:pt idx="39">
                  <c:v>5.594054</c:v>
                </c:pt>
                <c:pt idx="40">
                  <c:v>5.456750</c:v>
                </c:pt>
                <c:pt idx="41">
                  <c:v>5.314910</c:v>
                </c:pt>
                <c:pt idx="42">
                  <c:v>5.169699</c:v>
                </c:pt>
                <c:pt idx="43">
                  <c:v>5.022308</c:v>
                </c:pt>
                <c:pt idx="44">
                  <c:v>4.873944</c:v>
                </c:pt>
                <c:pt idx="45">
                  <c:v>4.725822</c:v>
                </c:pt>
                <c:pt idx="46">
                  <c:v>4.579156</c:v>
                </c:pt>
                <c:pt idx="47">
                  <c:v>4.435147</c:v>
                </c:pt>
                <c:pt idx="48">
                  <c:v>4.294977</c:v>
                </c:pt>
                <c:pt idx="49">
                  <c:v>4.159799</c:v>
                </c:pt>
                <c:pt idx="50">
                  <c:v>4.030728</c:v>
                </c:pt>
                <c:pt idx="51">
                  <c:v>3.908834</c:v>
                </c:pt>
                <c:pt idx="52">
                  <c:v>3.795131</c:v>
                </c:pt>
                <c:pt idx="53">
                  <c:v>3.690572</c:v>
                </c:pt>
                <c:pt idx="54">
                  <c:v>3.596041</c:v>
                </c:pt>
                <c:pt idx="55">
                  <c:v>3.512346</c:v>
                </c:pt>
                <c:pt idx="56">
                  <c:v>3.440213</c:v>
                </c:pt>
                <c:pt idx="57">
                  <c:v>3.380281</c:v>
                </c:pt>
                <c:pt idx="58">
                  <c:v>3.333097</c:v>
                </c:pt>
                <c:pt idx="59">
                  <c:v>3.299110</c:v>
                </c:pt>
                <c:pt idx="60">
                  <c:v>3.278671</c:v>
                </c:pt>
                <c:pt idx="61">
                  <c:v>3.272029</c:v>
                </c:pt>
                <c:pt idx="62">
                  <c:v>3.279328</c:v>
                </c:pt>
                <c:pt idx="63">
                  <c:v>3.300605</c:v>
                </c:pt>
                <c:pt idx="64">
                  <c:v>3.335794</c:v>
                </c:pt>
                <c:pt idx="65">
                  <c:v>3.384722</c:v>
                </c:pt>
                <c:pt idx="66">
                  <c:v>3.447114</c:v>
                </c:pt>
                <c:pt idx="67">
                  <c:v>3.522592</c:v>
                </c:pt>
                <c:pt idx="68">
                  <c:v>3.610679</c:v>
                </c:pt>
                <c:pt idx="69">
                  <c:v>3.710804</c:v>
                </c:pt>
                <c:pt idx="70">
                  <c:v>3.822302</c:v>
                </c:pt>
                <c:pt idx="71">
                  <c:v>3.944426</c:v>
                </c:pt>
                <c:pt idx="72">
                  <c:v>4.076346</c:v>
                </c:pt>
                <c:pt idx="73">
                  <c:v>4.217159</c:v>
                </c:pt>
                <c:pt idx="74">
                  <c:v>4.365895</c:v>
                </c:pt>
                <c:pt idx="75">
                  <c:v>4.521524</c:v>
                </c:pt>
                <c:pt idx="76">
                  <c:v>4.682962</c:v>
                </c:pt>
                <c:pt idx="77">
                  <c:v>4.849085</c:v>
                </c:pt>
                <c:pt idx="78">
                  <c:v>5.018730</c:v>
                </c:pt>
                <c:pt idx="79">
                  <c:v>5.190709</c:v>
                </c:pt>
                <c:pt idx="80">
                  <c:v>5.363816</c:v>
                </c:pt>
                <c:pt idx="81">
                  <c:v>5.536836</c:v>
                </c:pt>
                <c:pt idx="82">
                  <c:v>5.708557</c:v>
                </c:pt>
                <c:pt idx="83">
                  <c:v>5.877774</c:v>
                </c:pt>
                <c:pt idx="84">
                  <c:v>6.043301</c:v>
                </c:pt>
                <c:pt idx="85">
                  <c:v>6.203983</c:v>
                </c:pt>
                <c:pt idx="86">
                  <c:v>6.358698</c:v>
                </c:pt>
                <c:pt idx="87">
                  <c:v>6.506371</c:v>
                </c:pt>
                <c:pt idx="88">
                  <c:v>6.645980</c:v>
                </c:pt>
                <c:pt idx="89">
                  <c:v>6.776563</c:v>
                </c:pt>
                <c:pt idx="90">
                  <c:v>6.897228</c:v>
                </c:pt>
                <c:pt idx="91">
                  <c:v>7.007156</c:v>
                </c:pt>
                <c:pt idx="92">
                  <c:v>7.105610</c:v>
                </c:pt>
                <c:pt idx="93">
                  <c:v>7.191940</c:v>
                </c:pt>
                <c:pt idx="94">
                  <c:v>7.265587</c:v>
                </c:pt>
                <c:pt idx="95">
                  <c:v>7.326089</c:v>
                </c:pt>
                <c:pt idx="96">
                  <c:v>7.373082</c:v>
                </c:pt>
                <c:pt idx="97">
                  <c:v>7.406305</c:v>
                </c:pt>
                <c:pt idx="98">
                  <c:v>7.425600</c:v>
                </c:pt>
                <c:pt idx="99">
                  <c:v>7.430915</c:v>
                </c:pt>
                <c:pt idx="100">
                  <c:v>7.422303</c:v>
                </c:pt>
                <c:pt idx="101">
                  <c:v>7.399925</c:v>
                </c:pt>
                <c:pt idx="102">
                  <c:v>7.364041</c:v>
                </c:pt>
                <c:pt idx="103">
                  <c:v>7.315018</c:v>
                </c:pt>
                <c:pt idx="104">
                  <c:v>7.253319</c:v>
                </c:pt>
                <c:pt idx="105">
                  <c:v>7.179504</c:v>
                </c:pt>
                <c:pt idx="106">
                  <c:v>7.094225</c:v>
                </c:pt>
                <c:pt idx="107">
                  <c:v>6.998219</c:v>
                </c:pt>
                <c:pt idx="108">
                  <c:v>6.892307</c:v>
                </c:pt>
                <c:pt idx="109">
                  <c:v>6.777382</c:v>
                </c:pt>
                <c:pt idx="110">
                  <c:v>6.654406</c:v>
                </c:pt>
                <c:pt idx="111">
                  <c:v>6.524403</c:v>
                </c:pt>
                <c:pt idx="112">
                  <c:v>6.388448</c:v>
                </c:pt>
                <c:pt idx="113">
                  <c:v>6.247662</c:v>
                </c:pt>
                <c:pt idx="114">
                  <c:v>6.103203</c:v>
                </c:pt>
                <c:pt idx="115">
                  <c:v>5.956256</c:v>
                </c:pt>
                <c:pt idx="116">
                  <c:v>5.808026</c:v>
                </c:pt>
                <c:pt idx="117">
                  <c:v>5.659727</c:v>
                </c:pt>
                <c:pt idx="118">
                  <c:v>5.512571</c:v>
                </c:pt>
                <c:pt idx="119">
                  <c:v>5.367767</c:v>
                </c:pt>
                <c:pt idx="120">
                  <c:v>5.226500</c:v>
                </c:pt>
                <c:pt idx="121">
                  <c:v>5.089933</c:v>
                </c:pt>
                <c:pt idx="122">
                  <c:v>4.959191</c:v>
                </c:pt>
                <c:pt idx="123">
                  <c:v>4.835356</c:v>
                </c:pt>
                <c:pt idx="124">
                  <c:v>4.719458</c:v>
                </c:pt>
                <c:pt idx="125">
                  <c:v>4.612465</c:v>
                </c:pt>
                <c:pt idx="126">
                  <c:v>4.515280</c:v>
                </c:pt>
                <c:pt idx="127">
                  <c:v>4.428732</c:v>
                </c:pt>
                <c:pt idx="128">
                  <c:v>4.353567</c:v>
                </c:pt>
                <c:pt idx="129">
                  <c:v>4.290448</c:v>
                </c:pt>
                <c:pt idx="130">
                  <c:v>4.239945</c:v>
                </c:pt>
                <c:pt idx="131">
                  <c:v>4.202534</c:v>
                </c:pt>
                <c:pt idx="132">
                  <c:v>4.178591</c:v>
                </c:pt>
                <c:pt idx="133">
                  <c:v>4.168390</c:v>
                </c:pt>
                <c:pt idx="134">
                  <c:v>4.172103</c:v>
                </c:pt>
                <c:pt idx="135">
                  <c:v>4.189795</c:v>
                </c:pt>
                <c:pt idx="136">
                  <c:v>4.221426</c:v>
                </c:pt>
                <c:pt idx="137">
                  <c:v>4.266851</c:v>
                </c:pt>
                <c:pt idx="138">
                  <c:v>4.325820</c:v>
                </c:pt>
                <c:pt idx="139">
                  <c:v>4.397981</c:v>
                </c:pt>
                <c:pt idx="140">
                  <c:v>4.482883</c:v>
                </c:pt>
                <c:pt idx="141">
                  <c:v>4.579978</c:v>
                </c:pt>
                <c:pt idx="142">
                  <c:v>4.688625</c:v>
                </c:pt>
                <c:pt idx="143">
                  <c:v>4.808098</c:v>
                </c:pt>
                <c:pt idx="144">
                  <c:v>4.937588</c:v>
                </c:pt>
                <c:pt idx="145">
                  <c:v>5.076209</c:v>
                </c:pt>
                <c:pt idx="146">
                  <c:v>5.223008</c:v>
                </c:pt>
                <c:pt idx="147">
                  <c:v>5.376969</c:v>
                </c:pt>
                <c:pt idx="148">
                  <c:v>5.537022</c:v>
                </c:pt>
                <c:pt idx="149">
                  <c:v>5.702052</c:v>
                </c:pt>
                <c:pt idx="150">
                  <c:v>5.870905</c:v>
                </c:pt>
                <c:pt idx="151">
                  <c:v>6.042400</c:v>
                </c:pt>
                <c:pt idx="152">
                  <c:v>6.215333</c:v>
                </c:pt>
                <c:pt idx="153">
                  <c:v>6.388492</c:v>
                </c:pt>
                <c:pt idx="154">
                  <c:v>6.560661</c:v>
                </c:pt>
                <c:pt idx="155">
                  <c:v>6.730635</c:v>
                </c:pt>
                <c:pt idx="156">
                  <c:v>6.897221</c:v>
                </c:pt>
                <c:pt idx="157">
                  <c:v>7.059255</c:v>
                </c:pt>
                <c:pt idx="158">
                  <c:v>7.215605</c:v>
                </c:pt>
                <c:pt idx="159">
                  <c:v>7.365185</c:v>
                </c:pt>
                <c:pt idx="160">
                  <c:v>7.506958</c:v>
                </c:pt>
                <c:pt idx="161">
                  <c:v>7.639945</c:v>
                </c:pt>
                <c:pt idx="162">
                  <c:v>7.763236</c:v>
                </c:pt>
                <c:pt idx="163">
                  <c:v>7.875993</c:v>
                </c:pt>
                <c:pt idx="164">
                  <c:v>7.977458</c:v>
                </c:pt>
                <c:pt idx="165">
                  <c:v>8.066956</c:v>
                </c:pt>
                <c:pt idx="166">
                  <c:v>8.143906</c:v>
                </c:pt>
                <c:pt idx="167">
                  <c:v>8.207821</c:v>
                </c:pt>
                <c:pt idx="168">
                  <c:v>8.258309</c:v>
                </c:pt>
                <c:pt idx="169">
                  <c:v>8.295085</c:v>
                </c:pt>
                <c:pt idx="170">
                  <c:v>8.317963</c:v>
                </c:pt>
                <c:pt idx="171">
                  <c:v>8.326865</c:v>
                </c:pt>
                <c:pt idx="172">
                  <c:v>8.321817</c:v>
                </c:pt>
                <c:pt idx="173">
                  <c:v>8.302950</c:v>
                </c:pt>
                <c:pt idx="174">
                  <c:v>8.270502</c:v>
                </c:pt>
                <c:pt idx="175">
                  <c:v>8.224810</c:v>
                </c:pt>
                <c:pt idx="176">
                  <c:v>8.166314</c:v>
                </c:pt>
                <c:pt idx="177">
                  <c:v>8.095550</c:v>
                </c:pt>
                <c:pt idx="178">
                  <c:v>8.013146</c:v>
                </c:pt>
                <c:pt idx="179">
                  <c:v>7.919819</c:v>
                </c:pt>
                <c:pt idx="180">
                  <c:v>7.816366</c:v>
                </c:pt>
                <c:pt idx="181">
                  <c:v>7.703665</c:v>
                </c:pt>
                <c:pt idx="182">
                  <c:v>7.582660</c:v>
                </c:pt>
                <c:pt idx="183">
                  <c:v>7.454360</c:v>
                </c:pt>
                <c:pt idx="184">
                  <c:v>7.319826</c:v>
                </c:pt>
                <c:pt idx="185">
                  <c:v>7.180171</c:v>
                </c:pt>
                <c:pt idx="186">
                  <c:v>7.036543</c:v>
                </c:pt>
                <c:pt idx="187">
                  <c:v>6.890120</c:v>
                </c:pt>
                <c:pt idx="188">
                  <c:v>6.742104</c:v>
                </c:pt>
                <c:pt idx="189">
                  <c:v>6.593706</c:v>
                </c:pt>
                <c:pt idx="190">
                  <c:v>6.446142</c:v>
                </c:pt>
                <c:pt idx="191">
                  <c:v>6.300620</c:v>
                </c:pt>
                <c:pt idx="192">
                  <c:v>6.158333</c:v>
                </c:pt>
                <c:pt idx="193">
                  <c:v>6.020451</c:v>
                </c:pt>
                <c:pt idx="194">
                  <c:v>5.888110</c:v>
                </c:pt>
                <c:pt idx="195">
                  <c:v>5.762402</c:v>
                </c:pt>
                <c:pt idx="196">
                  <c:v>5.644371</c:v>
                </c:pt>
                <c:pt idx="197">
                  <c:v>5.535004</c:v>
                </c:pt>
                <c:pt idx="198">
                  <c:v>5.435220</c:v>
                </c:pt>
                <c:pt idx="199">
                  <c:v>5.345868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'Major&amp;Hurricanes - Hurricanes &amp;'!$M$2</c:f>
              <c:strCache>
                <c:ptCount val="1"/>
                <c:pt idx="0">
                  <c:v>SIN Hurricanes Median Check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venir Next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'Major&amp;Hurricanes - Hurricanes &amp;'!$A$3:$A$202</c:f>
              <c:numCache>
                <c:ptCount val="200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  <c:pt idx="146">
                  <c:v>1997.000000</c:v>
                </c:pt>
                <c:pt idx="147">
                  <c:v>1998.000000</c:v>
                </c:pt>
                <c:pt idx="148">
                  <c:v>1999.000000</c:v>
                </c:pt>
                <c:pt idx="149">
                  <c:v>2000.000000</c:v>
                </c:pt>
                <c:pt idx="150">
                  <c:v>2001.000000</c:v>
                </c:pt>
                <c:pt idx="151">
                  <c:v>2002.000000</c:v>
                </c:pt>
                <c:pt idx="152">
                  <c:v>2003.000000</c:v>
                </c:pt>
                <c:pt idx="153">
                  <c:v>2004.000000</c:v>
                </c:pt>
                <c:pt idx="154">
                  <c:v>2005.000000</c:v>
                </c:pt>
                <c:pt idx="155">
                  <c:v>2006.000000</c:v>
                </c:pt>
                <c:pt idx="156">
                  <c:v>2007.000000</c:v>
                </c:pt>
                <c:pt idx="157">
                  <c:v>2008.000000</c:v>
                </c:pt>
                <c:pt idx="158">
                  <c:v>2009.000000</c:v>
                </c:pt>
                <c:pt idx="159">
                  <c:v>2010.000000</c:v>
                </c:pt>
                <c:pt idx="160">
                  <c:v>2011.000000</c:v>
                </c:pt>
                <c:pt idx="161">
                  <c:v>2012.000000</c:v>
                </c:pt>
                <c:pt idx="162">
                  <c:v>2013.000000</c:v>
                </c:pt>
                <c:pt idx="163">
                  <c:v>2014.000000</c:v>
                </c:pt>
                <c:pt idx="164">
                  <c:v>2015.000000</c:v>
                </c:pt>
                <c:pt idx="165">
                  <c:v>2016.000000</c:v>
                </c:pt>
                <c:pt idx="166">
                  <c:v>2017.000000</c:v>
                </c:pt>
                <c:pt idx="167">
                  <c:v>2018.000000</c:v>
                </c:pt>
                <c:pt idx="168">
                  <c:v>2019.000000</c:v>
                </c:pt>
                <c:pt idx="169">
                  <c:v>2020.000000</c:v>
                </c:pt>
                <c:pt idx="170">
                  <c:v>2021.000000</c:v>
                </c:pt>
                <c:pt idx="171">
                  <c:v>2022.000000</c:v>
                </c:pt>
                <c:pt idx="172">
                  <c:v>2023.000000</c:v>
                </c:pt>
                <c:pt idx="173">
                  <c:v>2024.000000</c:v>
                </c:pt>
                <c:pt idx="174">
                  <c:v>2025.000000</c:v>
                </c:pt>
                <c:pt idx="175">
                  <c:v>2026.000000</c:v>
                </c:pt>
                <c:pt idx="176">
                  <c:v>2027.000000</c:v>
                </c:pt>
                <c:pt idx="177">
                  <c:v>2028.000000</c:v>
                </c:pt>
                <c:pt idx="178">
                  <c:v>2029.000000</c:v>
                </c:pt>
                <c:pt idx="179">
                  <c:v>2030.000000</c:v>
                </c:pt>
                <c:pt idx="180">
                  <c:v>2031.000000</c:v>
                </c:pt>
                <c:pt idx="181">
                  <c:v>2032.000000</c:v>
                </c:pt>
                <c:pt idx="182">
                  <c:v>2033.000000</c:v>
                </c:pt>
                <c:pt idx="183">
                  <c:v>2034.000000</c:v>
                </c:pt>
                <c:pt idx="184">
                  <c:v>2035.000000</c:v>
                </c:pt>
                <c:pt idx="185">
                  <c:v>2036.000000</c:v>
                </c:pt>
                <c:pt idx="186">
                  <c:v>2037.000000</c:v>
                </c:pt>
                <c:pt idx="187">
                  <c:v>2038.000000</c:v>
                </c:pt>
                <c:pt idx="188">
                  <c:v>2039.000000</c:v>
                </c:pt>
                <c:pt idx="189">
                  <c:v>2040.000000</c:v>
                </c:pt>
                <c:pt idx="190">
                  <c:v>2041.000000</c:v>
                </c:pt>
                <c:pt idx="191">
                  <c:v>2042.000000</c:v>
                </c:pt>
                <c:pt idx="192">
                  <c:v>2043.000000</c:v>
                </c:pt>
                <c:pt idx="193">
                  <c:v>2044.000000</c:v>
                </c:pt>
                <c:pt idx="194">
                  <c:v>2045.000000</c:v>
                </c:pt>
                <c:pt idx="195">
                  <c:v>2046.000000</c:v>
                </c:pt>
                <c:pt idx="196">
                  <c:v>2047.000000</c:v>
                </c:pt>
                <c:pt idx="197">
                  <c:v>2048.000000</c:v>
                </c:pt>
                <c:pt idx="198">
                  <c:v>2049.000000</c:v>
                </c:pt>
                <c:pt idx="199">
                  <c:v>2050.000000</c:v>
                </c:pt>
              </c:numCache>
            </c:numRef>
          </c:xVal>
          <c:yVal>
            <c:numRef>
              <c:f>'Major&amp;Hurricanes - Hurricanes &amp;'!$M$3:$M$202</c:f>
              <c:numCache>
                <c:ptCount val="200"/>
                <c:pt idx="0">
                  <c:v>3.314690</c:v>
                </c:pt>
                <c:pt idx="1">
                  <c:v>3.453632</c:v>
                </c:pt>
                <c:pt idx="2">
                  <c:v>3.600237</c:v>
                </c:pt>
                <c:pt idx="3">
                  <c:v>3.753462</c:v>
                </c:pt>
                <c:pt idx="4">
                  <c:v>3.912211</c:v>
                </c:pt>
                <c:pt idx="5">
                  <c:v>4.075350</c:v>
                </c:pt>
                <c:pt idx="6">
                  <c:v>4.241708</c:v>
                </c:pt>
                <c:pt idx="7">
                  <c:v>4.410092</c:v>
                </c:pt>
                <c:pt idx="8">
                  <c:v>4.579293</c:v>
                </c:pt>
                <c:pt idx="9">
                  <c:v>4.748095</c:v>
                </c:pt>
                <c:pt idx="10">
                  <c:v>4.915288</c:v>
                </c:pt>
                <c:pt idx="11">
                  <c:v>5.079670</c:v>
                </c:pt>
                <c:pt idx="12">
                  <c:v>5.240063</c:v>
                </c:pt>
                <c:pt idx="13">
                  <c:v>5.395319</c:v>
                </c:pt>
                <c:pt idx="14">
                  <c:v>5.544327</c:v>
                </c:pt>
                <c:pt idx="15">
                  <c:v>5.686026</c:v>
                </c:pt>
                <c:pt idx="16">
                  <c:v>5.819407</c:v>
                </c:pt>
                <c:pt idx="17">
                  <c:v>5.943527</c:v>
                </c:pt>
                <c:pt idx="18">
                  <c:v>6.057511</c:v>
                </c:pt>
                <c:pt idx="19">
                  <c:v>6.160562</c:v>
                </c:pt>
                <c:pt idx="20">
                  <c:v>6.251963</c:v>
                </c:pt>
                <c:pt idx="21">
                  <c:v>6.331088</c:v>
                </c:pt>
                <c:pt idx="22">
                  <c:v>6.397402</c:v>
                </c:pt>
                <c:pt idx="23">
                  <c:v>6.450468</c:v>
                </c:pt>
                <c:pt idx="24">
                  <c:v>6.489948</c:v>
                </c:pt>
                <c:pt idx="25">
                  <c:v>6.515607</c:v>
                </c:pt>
                <c:pt idx="26">
                  <c:v>6.527315</c:v>
                </c:pt>
                <c:pt idx="27">
                  <c:v>6.525046</c:v>
                </c:pt>
                <c:pt idx="28">
                  <c:v>6.508883</c:v>
                </c:pt>
                <c:pt idx="29">
                  <c:v>6.479009</c:v>
                </c:pt>
                <c:pt idx="30">
                  <c:v>6.435714</c:v>
                </c:pt>
                <c:pt idx="31">
                  <c:v>6.379390</c:v>
                </c:pt>
                <c:pt idx="32">
                  <c:v>6.310524</c:v>
                </c:pt>
                <c:pt idx="33">
                  <c:v>6.229702</c:v>
                </c:pt>
                <c:pt idx="34">
                  <c:v>6.137596</c:v>
                </c:pt>
                <c:pt idx="35">
                  <c:v>6.034967</c:v>
                </c:pt>
                <c:pt idx="36">
                  <c:v>5.922654</c:v>
                </c:pt>
                <c:pt idx="37">
                  <c:v>5.801569</c:v>
                </c:pt>
                <c:pt idx="38">
                  <c:v>5.672689</c:v>
                </c:pt>
                <c:pt idx="39">
                  <c:v>5.537054</c:v>
                </c:pt>
                <c:pt idx="40">
                  <c:v>5.395750</c:v>
                </c:pt>
                <c:pt idx="41">
                  <c:v>5.249910</c:v>
                </c:pt>
                <c:pt idx="42">
                  <c:v>5.100699</c:v>
                </c:pt>
                <c:pt idx="43">
                  <c:v>4.949308</c:v>
                </c:pt>
                <c:pt idx="44">
                  <c:v>4.796944</c:v>
                </c:pt>
                <c:pt idx="45">
                  <c:v>4.644822</c:v>
                </c:pt>
                <c:pt idx="46">
                  <c:v>4.494156</c:v>
                </c:pt>
                <c:pt idx="47">
                  <c:v>4.346147</c:v>
                </c:pt>
                <c:pt idx="48">
                  <c:v>4.201977</c:v>
                </c:pt>
                <c:pt idx="49">
                  <c:v>4.062799</c:v>
                </c:pt>
                <c:pt idx="50">
                  <c:v>3.929728</c:v>
                </c:pt>
                <c:pt idx="51">
                  <c:v>3.803834</c:v>
                </c:pt>
                <c:pt idx="52">
                  <c:v>3.686131</c:v>
                </c:pt>
                <c:pt idx="53">
                  <c:v>3.577572</c:v>
                </c:pt>
                <c:pt idx="54">
                  <c:v>3.479041</c:v>
                </c:pt>
                <c:pt idx="55">
                  <c:v>3.391346</c:v>
                </c:pt>
                <c:pt idx="56">
                  <c:v>3.315213</c:v>
                </c:pt>
                <c:pt idx="57">
                  <c:v>3.251281</c:v>
                </c:pt>
                <c:pt idx="58">
                  <c:v>3.200097</c:v>
                </c:pt>
                <c:pt idx="59">
                  <c:v>3.162110</c:v>
                </c:pt>
                <c:pt idx="60">
                  <c:v>3.137671</c:v>
                </c:pt>
                <c:pt idx="61">
                  <c:v>3.127029</c:v>
                </c:pt>
                <c:pt idx="62">
                  <c:v>3.130328</c:v>
                </c:pt>
                <c:pt idx="63">
                  <c:v>3.147605</c:v>
                </c:pt>
                <c:pt idx="64">
                  <c:v>3.178794</c:v>
                </c:pt>
                <c:pt idx="65">
                  <c:v>3.223722</c:v>
                </c:pt>
                <c:pt idx="66">
                  <c:v>3.282114</c:v>
                </c:pt>
                <c:pt idx="67">
                  <c:v>3.353592</c:v>
                </c:pt>
                <c:pt idx="68">
                  <c:v>3.437679</c:v>
                </c:pt>
                <c:pt idx="69">
                  <c:v>3.533804</c:v>
                </c:pt>
                <c:pt idx="70">
                  <c:v>3.641302</c:v>
                </c:pt>
                <c:pt idx="71">
                  <c:v>3.759426</c:v>
                </c:pt>
                <c:pt idx="72">
                  <c:v>3.887346</c:v>
                </c:pt>
                <c:pt idx="73">
                  <c:v>4.024159</c:v>
                </c:pt>
                <c:pt idx="74">
                  <c:v>4.168895</c:v>
                </c:pt>
                <c:pt idx="75">
                  <c:v>4.320524</c:v>
                </c:pt>
                <c:pt idx="76">
                  <c:v>4.477962</c:v>
                </c:pt>
                <c:pt idx="77">
                  <c:v>4.640085</c:v>
                </c:pt>
                <c:pt idx="78">
                  <c:v>4.805730</c:v>
                </c:pt>
                <c:pt idx="79">
                  <c:v>4.973709</c:v>
                </c:pt>
                <c:pt idx="80">
                  <c:v>5.142816</c:v>
                </c:pt>
                <c:pt idx="81">
                  <c:v>5.311836</c:v>
                </c:pt>
                <c:pt idx="82">
                  <c:v>5.479557</c:v>
                </c:pt>
                <c:pt idx="83">
                  <c:v>5.644774</c:v>
                </c:pt>
                <c:pt idx="84">
                  <c:v>5.806301</c:v>
                </c:pt>
                <c:pt idx="85">
                  <c:v>5.962983</c:v>
                </c:pt>
                <c:pt idx="86">
                  <c:v>6.113698</c:v>
                </c:pt>
                <c:pt idx="87">
                  <c:v>6.257371</c:v>
                </c:pt>
                <c:pt idx="88">
                  <c:v>6.392980</c:v>
                </c:pt>
                <c:pt idx="89">
                  <c:v>6.519563</c:v>
                </c:pt>
                <c:pt idx="90">
                  <c:v>6.636228</c:v>
                </c:pt>
                <c:pt idx="91">
                  <c:v>6.742156</c:v>
                </c:pt>
                <c:pt idx="92">
                  <c:v>6.836610</c:v>
                </c:pt>
                <c:pt idx="93">
                  <c:v>6.918940</c:v>
                </c:pt>
                <c:pt idx="94">
                  <c:v>6.988587</c:v>
                </c:pt>
                <c:pt idx="95">
                  <c:v>7.045089</c:v>
                </c:pt>
                <c:pt idx="96">
                  <c:v>7.088082</c:v>
                </c:pt>
                <c:pt idx="97">
                  <c:v>7.117305</c:v>
                </c:pt>
                <c:pt idx="98">
                  <c:v>7.132600</c:v>
                </c:pt>
                <c:pt idx="99">
                  <c:v>7.133915</c:v>
                </c:pt>
                <c:pt idx="100">
                  <c:v>7.121303</c:v>
                </c:pt>
                <c:pt idx="101">
                  <c:v>7.094925</c:v>
                </c:pt>
                <c:pt idx="102">
                  <c:v>7.055041</c:v>
                </c:pt>
                <c:pt idx="103">
                  <c:v>7.002018</c:v>
                </c:pt>
                <c:pt idx="104">
                  <c:v>6.936319</c:v>
                </c:pt>
                <c:pt idx="105">
                  <c:v>6.858504</c:v>
                </c:pt>
                <c:pt idx="106">
                  <c:v>6.769225</c:v>
                </c:pt>
                <c:pt idx="107">
                  <c:v>6.669219</c:v>
                </c:pt>
                <c:pt idx="108">
                  <c:v>6.559307</c:v>
                </c:pt>
                <c:pt idx="109">
                  <c:v>6.440382</c:v>
                </c:pt>
                <c:pt idx="110">
                  <c:v>6.313406</c:v>
                </c:pt>
                <c:pt idx="111">
                  <c:v>6.179403</c:v>
                </c:pt>
                <c:pt idx="112">
                  <c:v>6.039448</c:v>
                </c:pt>
                <c:pt idx="113">
                  <c:v>5.894662</c:v>
                </c:pt>
                <c:pt idx="114">
                  <c:v>5.746203</c:v>
                </c:pt>
                <c:pt idx="115">
                  <c:v>5.595256</c:v>
                </c:pt>
                <c:pt idx="116">
                  <c:v>5.443026</c:v>
                </c:pt>
                <c:pt idx="117">
                  <c:v>5.290727</c:v>
                </c:pt>
                <c:pt idx="118">
                  <c:v>5.139571</c:v>
                </c:pt>
                <c:pt idx="119">
                  <c:v>4.990767</c:v>
                </c:pt>
                <c:pt idx="120">
                  <c:v>4.845500</c:v>
                </c:pt>
                <c:pt idx="121">
                  <c:v>4.704933</c:v>
                </c:pt>
                <c:pt idx="122">
                  <c:v>4.570191</c:v>
                </c:pt>
                <c:pt idx="123">
                  <c:v>4.442356</c:v>
                </c:pt>
                <c:pt idx="124">
                  <c:v>4.322458</c:v>
                </c:pt>
                <c:pt idx="125">
                  <c:v>4.211465</c:v>
                </c:pt>
                <c:pt idx="126">
                  <c:v>4.110280</c:v>
                </c:pt>
                <c:pt idx="127">
                  <c:v>4.019732</c:v>
                </c:pt>
                <c:pt idx="128">
                  <c:v>3.940567</c:v>
                </c:pt>
                <c:pt idx="129">
                  <c:v>3.873448</c:v>
                </c:pt>
                <c:pt idx="130">
                  <c:v>3.818945</c:v>
                </c:pt>
                <c:pt idx="131">
                  <c:v>3.777534</c:v>
                </c:pt>
                <c:pt idx="132">
                  <c:v>3.749591</c:v>
                </c:pt>
                <c:pt idx="133">
                  <c:v>3.735390</c:v>
                </c:pt>
                <c:pt idx="134">
                  <c:v>3.735103</c:v>
                </c:pt>
                <c:pt idx="135">
                  <c:v>3.748795</c:v>
                </c:pt>
                <c:pt idx="136">
                  <c:v>3.776426</c:v>
                </c:pt>
                <c:pt idx="137">
                  <c:v>3.817851</c:v>
                </c:pt>
                <c:pt idx="138">
                  <c:v>3.872820</c:v>
                </c:pt>
                <c:pt idx="139">
                  <c:v>3.940981</c:v>
                </c:pt>
                <c:pt idx="140">
                  <c:v>4.021883</c:v>
                </c:pt>
                <c:pt idx="141">
                  <c:v>4.114978</c:v>
                </c:pt>
                <c:pt idx="142">
                  <c:v>4.219625</c:v>
                </c:pt>
                <c:pt idx="143">
                  <c:v>4.335098</c:v>
                </c:pt>
                <c:pt idx="144">
                  <c:v>4.460588</c:v>
                </c:pt>
                <c:pt idx="145">
                  <c:v>4.595209</c:v>
                </c:pt>
                <c:pt idx="146">
                  <c:v>4.738008</c:v>
                </c:pt>
                <c:pt idx="147">
                  <c:v>4.887969</c:v>
                </c:pt>
                <c:pt idx="148">
                  <c:v>5.044022</c:v>
                </c:pt>
                <c:pt idx="149">
                  <c:v>5.205052</c:v>
                </c:pt>
                <c:pt idx="150">
                  <c:v>5.369905</c:v>
                </c:pt>
                <c:pt idx="151">
                  <c:v>5.537400</c:v>
                </c:pt>
                <c:pt idx="152">
                  <c:v>5.706333</c:v>
                </c:pt>
                <c:pt idx="153">
                  <c:v>5.875492</c:v>
                </c:pt>
                <c:pt idx="154">
                  <c:v>6.043661</c:v>
                </c:pt>
                <c:pt idx="155">
                  <c:v>6.209635</c:v>
                </c:pt>
                <c:pt idx="156">
                  <c:v>6.372221</c:v>
                </c:pt>
                <c:pt idx="157">
                  <c:v>6.530255</c:v>
                </c:pt>
                <c:pt idx="158">
                  <c:v>6.682605</c:v>
                </c:pt>
                <c:pt idx="159">
                  <c:v>6.828185</c:v>
                </c:pt>
                <c:pt idx="160">
                  <c:v>6.965958</c:v>
                </c:pt>
                <c:pt idx="161">
                  <c:v>7.094945</c:v>
                </c:pt>
                <c:pt idx="162">
                  <c:v>7.214236</c:v>
                </c:pt>
                <c:pt idx="163">
                  <c:v>7.322993</c:v>
                </c:pt>
                <c:pt idx="164">
                  <c:v>7.420458</c:v>
                </c:pt>
                <c:pt idx="165">
                  <c:v>7.505956</c:v>
                </c:pt>
                <c:pt idx="166">
                  <c:v>7.578906</c:v>
                </c:pt>
                <c:pt idx="167">
                  <c:v>7.638821</c:v>
                </c:pt>
                <c:pt idx="168">
                  <c:v>7.685309</c:v>
                </c:pt>
                <c:pt idx="169">
                  <c:v>7.718085</c:v>
                </c:pt>
                <c:pt idx="170">
                  <c:v>7.736963</c:v>
                </c:pt>
                <c:pt idx="171">
                  <c:v>7.741865</c:v>
                </c:pt>
                <c:pt idx="172">
                  <c:v>7.732817</c:v>
                </c:pt>
                <c:pt idx="173">
                  <c:v>7.709950</c:v>
                </c:pt>
                <c:pt idx="174">
                  <c:v>7.673502</c:v>
                </c:pt>
                <c:pt idx="175">
                  <c:v>7.623810</c:v>
                </c:pt>
                <c:pt idx="176">
                  <c:v>7.561314</c:v>
                </c:pt>
                <c:pt idx="177">
                  <c:v>7.486550</c:v>
                </c:pt>
                <c:pt idx="178">
                  <c:v>7.400146</c:v>
                </c:pt>
                <c:pt idx="179">
                  <c:v>7.302819</c:v>
                </c:pt>
                <c:pt idx="180">
                  <c:v>7.195366</c:v>
                </c:pt>
                <c:pt idx="181">
                  <c:v>7.078665</c:v>
                </c:pt>
                <c:pt idx="182">
                  <c:v>6.953660</c:v>
                </c:pt>
                <c:pt idx="183">
                  <c:v>6.821360</c:v>
                </c:pt>
                <c:pt idx="184">
                  <c:v>6.682826</c:v>
                </c:pt>
                <c:pt idx="185">
                  <c:v>6.539171</c:v>
                </c:pt>
                <c:pt idx="186">
                  <c:v>6.391543</c:v>
                </c:pt>
                <c:pt idx="187">
                  <c:v>6.241120</c:v>
                </c:pt>
                <c:pt idx="188">
                  <c:v>6.089104</c:v>
                </c:pt>
                <c:pt idx="189">
                  <c:v>5.936706</c:v>
                </c:pt>
                <c:pt idx="190">
                  <c:v>5.785142</c:v>
                </c:pt>
                <c:pt idx="191">
                  <c:v>5.635620</c:v>
                </c:pt>
                <c:pt idx="192">
                  <c:v>5.489333</c:v>
                </c:pt>
                <c:pt idx="193">
                  <c:v>5.347451</c:v>
                </c:pt>
                <c:pt idx="194">
                  <c:v>5.211110</c:v>
                </c:pt>
                <c:pt idx="195">
                  <c:v>5.081402</c:v>
                </c:pt>
                <c:pt idx="196">
                  <c:v>4.959371</c:v>
                </c:pt>
                <c:pt idx="197">
                  <c:v>4.846004</c:v>
                </c:pt>
                <c:pt idx="198">
                  <c:v>4.742220</c:v>
                </c:pt>
                <c:pt idx="199">
                  <c:v>4.648868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venir Next"/>
              </a:defRPr>
            </a:pPr>
          </a:p>
        </c:txPr>
        <c:crossAx val="2094734553"/>
        <c:crosses val="autoZero"/>
        <c:crossBetween val="between"/>
        <c:majorUnit val="75"/>
        <c:minorUnit val="37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venir Next"/>
              </a:defRPr>
            </a:pPr>
          </a:p>
        </c:txPr>
        <c:crossAx val="2094734552"/>
        <c:crosses val="autoZero"/>
        <c:crossBetween val="between"/>
        <c:majorUnit val="2.25"/>
        <c:minorUnit val="1.125"/>
      </c:valAx>
      <c:spPr>
        <a:noFill/>
        <a:ln w="12700" cap="flat">
          <a:solidFill>
            <a:srgbClr val="000000"/>
          </a:solidFill>
          <a:prstDash val="solid"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0399319"/>
          <c:y val="0.784081"/>
          <c:w val="0.462878"/>
          <c:h val="0.16680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Avenir Next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Avenir Next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Avenir Next"/>
              </a:rPr>
              <a:t>Major Hurricanes</a:t>
            </a:r>
          </a:p>
        </c:rich>
      </c:tx>
      <c:layout>
        <c:manualLayout>
          <c:xMode val="edge"/>
          <c:yMode val="edge"/>
          <c:x val="0.383767"/>
          <c:y val="0"/>
          <c:w val="0.232467"/>
          <c:h val="0.10128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75604"/>
          <c:y val="0.101289"/>
          <c:w val="0.922357"/>
          <c:h val="0.8209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'Major&amp;Hurricanes - Hurricanes &amp;'!$G$2</c:f>
              <c:strCache>
                <c:ptCount val="1"/>
                <c:pt idx="0">
                  <c:v>Major Hurricanes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venir Next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'Major&amp;Hurricanes - Hurricanes &amp;'!$A$3:$A$202</c:f>
              <c:numCache>
                <c:ptCount val="200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  <c:pt idx="146">
                  <c:v>1997.000000</c:v>
                </c:pt>
                <c:pt idx="147">
                  <c:v>1998.000000</c:v>
                </c:pt>
                <c:pt idx="148">
                  <c:v>1999.000000</c:v>
                </c:pt>
                <c:pt idx="149">
                  <c:v>2000.000000</c:v>
                </c:pt>
                <c:pt idx="150">
                  <c:v>2001.000000</c:v>
                </c:pt>
                <c:pt idx="151">
                  <c:v>2002.000000</c:v>
                </c:pt>
                <c:pt idx="152">
                  <c:v>2003.000000</c:v>
                </c:pt>
                <c:pt idx="153">
                  <c:v>2004.000000</c:v>
                </c:pt>
                <c:pt idx="154">
                  <c:v>2005.000000</c:v>
                </c:pt>
                <c:pt idx="155">
                  <c:v>2006.000000</c:v>
                </c:pt>
                <c:pt idx="156">
                  <c:v>2007.000000</c:v>
                </c:pt>
                <c:pt idx="157">
                  <c:v>2008.000000</c:v>
                </c:pt>
                <c:pt idx="158">
                  <c:v>2009.000000</c:v>
                </c:pt>
                <c:pt idx="159">
                  <c:v>2010.000000</c:v>
                </c:pt>
                <c:pt idx="160">
                  <c:v>2011.000000</c:v>
                </c:pt>
                <c:pt idx="161">
                  <c:v>2012.000000</c:v>
                </c:pt>
                <c:pt idx="162">
                  <c:v>2013.000000</c:v>
                </c:pt>
                <c:pt idx="163">
                  <c:v>2014.000000</c:v>
                </c:pt>
                <c:pt idx="164">
                  <c:v>2015.000000</c:v>
                </c:pt>
                <c:pt idx="165">
                  <c:v>2016.000000</c:v>
                </c:pt>
                <c:pt idx="166">
                  <c:v>2017.000000</c:v>
                </c:pt>
                <c:pt idx="167">
                  <c:v>2018.000000</c:v>
                </c:pt>
                <c:pt idx="168">
                  <c:v>2019.000000</c:v>
                </c:pt>
                <c:pt idx="169">
                  <c:v>2020.000000</c:v>
                </c:pt>
                <c:pt idx="170">
                  <c:v>2021.000000</c:v>
                </c:pt>
                <c:pt idx="171">
                  <c:v>2022.000000</c:v>
                </c:pt>
                <c:pt idx="172">
                  <c:v>2023.000000</c:v>
                </c:pt>
                <c:pt idx="173">
                  <c:v>2024.000000</c:v>
                </c:pt>
                <c:pt idx="174">
                  <c:v>2025.000000</c:v>
                </c:pt>
                <c:pt idx="175">
                  <c:v>2026.000000</c:v>
                </c:pt>
                <c:pt idx="176">
                  <c:v>2027.000000</c:v>
                </c:pt>
                <c:pt idx="177">
                  <c:v>2028.000000</c:v>
                </c:pt>
                <c:pt idx="178">
                  <c:v>2029.000000</c:v>
                </c:pt>
                <c:pt idx="179">
                  <c:v>2030.000000</c:v>
                </c:pt>
                <c:pt idx="180">
                  <c:v>2031.000000</c:v>
                </c:pt>
                <c:pt idx="181">
                  <c:v>2032.000000</c:v>
                </c:pt>
                <c:pt idx="182">
                  <c:v>2033.000000</c:v>
                </c:pt>
                <c:pt idx="183">
                  <c:v>2034.000000</c:v>
                </c:pt>
                <c:pt idx="184">
                  <c:v>2035.000000</c:v>
                </c:pt>
                <c:pt idx="185">
                  <c:v>2036.000000</c:v>
                </c:pt>
                <c:pt idx="186">
                  <c:v>2037.000000</c:v>
                </c:pt>
                <c:pt idx="187">
                  <c:v>2038.000000</c:v>
                </c:pt>
                <c:pt idx="188">
                  <c:v>2039.000000</c:v>
                </c:pt>
                <c:pt idx="189">
                  <c:v>2040.000000</c:v>
                </c:pt>
                <c:pt idx="190">
                  <c:v>2041.000000</c:v>
                </c:pt>
                <c:pt idx="191">
                  <c:v>2042.000000</c:v>
                </c:pt>
                <c:pt idx="192">
                  <c:v>2043.000000</c:v>
                </c:pt>
                <c:pt idx="193">
                  <c:v>2044.000000</c:v>
                </c:pt>
                <c:pt idx="194">
                  <c:v>2045.000000</c:v>
                </c:pt>
                <c:pt idx="195">
                  <c:v>2046.000000</c:v>
                </c:pt>
                <c:pt idx="196">
                  <c:v>2047.000000</c:v>
                </c:pt>
                <c:pt idx="197">
                  <c:v>2048.000000</c:v>
                </c:pt>
                <c:pt idx="198">
                  <c:v>2049.000000</c:v>
                </c:pt>
                <c:pt idx="199">
                  <c:v>2050.000000</c:v>
                </c:pt>
              </c:numCache>
            </c:numRef>
          </c:xVal>
          <c:yVal>
            <c:numRef>
              <c:f>'Major&amp;Hurricanes - Hurricanes &amp;'!$G$3:$G$169</c:f>
              <c:numCache>
                <c:ptCount val="158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0.500000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0.500000</c:v>
                </c:pt>
                <c:pt idx="12">
                  <c:v>0.500000</c:v>
                </c:pt>
                <c:pt idx="13">
                  <c:v>1.000000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1.000000</c:v>
                </c:pt>
                <c:pt idx="18">
                  <c:v>1.500000</c:v>
                </c:pt>
                <c:pt idx="19">
                  <c:v>2.000000</c:v>
                </c:pt>
                <c:pt idx="20">
                  <c:v>2.000000</c:v>
                </c:pt>
                <c:pt idx="21">
                  <c:v>1.500000</c:v>
                </c:pt>
                <c:pt idx="22">
                  <c:v>2.000000</c:v>
                </c:pt>
                <c:pt idx="23">
                  <c:v>2.000000</c:v>
                </c:pt>
                <c:pt idx="24">
                  <c:v>2.000000</c:v>
                </c:pt>
                <c:pt idx="25">
                  <c:v>2.000000</c:v>
                </c:pt>
                <c:pt idx="26">
                  <c:v>2.000000</c:v>
                </c:pt>
                <c:pt idx="27">
                  <c:v>2.000000</c:v>
                </c:pt>
                <c:pt idx="28">
                  <c:v>2.000000</c:v>
                </c:pt>
                <c:pt idx="29">
                  <c:v>2.000000</c:v>
                </c:pt>
                <c:pt idx="30">
                  <c:v>1.500000</c:v>
                </c:pt>
                <c:pt idx="31">
                  <c:v>1.500000</c:v>
                </c:pt>
                <c:pt idx="32">
                  <c:v>1.000000</c:v>
                </c:pt>
                <c:pt idx="33">
                  <c:v>1.000000</c:v>
                </c:pt>
                <c:pt idx="34">
                  <c:v>1.500000</c:v>
                </c:pt>
                <c:pt idx="35">
                  <c:v>1.500000</c:v>
                </c:pt>
                <c:pt idx="36">
                  <c:v>1.500000</c:v>
                </c:pt>
                <c:pt idx="37">
                  <c:v>1.000000</c:v>
                </c:pt>
                <c:pt idx="38">
                  <c:v>1.000000</c:v>
                </c:pt>
                <c:pt idx="39">
                  <c:v>1.000000</c:v>
                </c:pt>
                <c:pt idx="40">
                  <c:v>1.500000</c:v>
                </c:pt>
                <c:pt idx="41">
                  <c:v>1.500000</c:v>
                </c:pt>
                <c:pt idx="42">
                  <c:v>1.500000</c:v>
                </c:pt>
                <c:pt idx="43">
                  <c:v>1.000000</c:v>
                </c:pt>
                <c:pt idx="44">
                  <c:v>0.500000</c:v>
                </c:pt>
                <c:pt idx="45">
                  <c:v>1.000000</c:v>
                </c:pt>
                <c:pt idx="46">
                  <c:v>1.000000</c:v>
                </c:pt>
                <c:pt idx="47">
                  <c:v>1.000000</c:v>
                </c:pt>
                <c:pt idx="48">
                  <c:v>1.000000</c:v>
                </c:pt>
                <c:pt idx="49">
                  <c:v>1.000000</c:v>
                </c:pt>
                <c:pt idx="50">
                  <c:v>1.000000</c:v>
                </c:pt>
                <c:pt idx="51">
                  <c:v>1.000000</c:v>
                </c:pt>
                <c:pt idx="52">
                  <c:v>1.000000</c:v>
                </c:pt>
                <c:pt idx="53">
                  <c:v>1.000000</c:v>
                </c:pt>
                <c:pt idx="54">
                  <c:v>1.000000</c:v>
                </c:pt>
                <c:pt idx="55">
                  <c:v>1.000000</c:v>
                </c:pt>
                <c:pt idx="56">
                  <c:v>1.000000</c:v>
                </c:pt>
                <c:pt idx="57">
                  <c:v>1.000000</c:v>
                </c:pt>
                <c:pt idx="58">
                  <c:v>1.000000</c:v>
                </c:pt>
                <c:pt idx="59">
                  <c:v>1.000000</c:v>
                </c:pt>
                <c:pt idx="60">
                  <c:v>1.000000</c:v>
                </c:pt>
                <c:pt idx="61">
                  <c:v>1.000000</c:v>
                </c:pt>
                <c:pt idx="62">
                  <c:v>1.000000</c:v>
                </c:pt>
                <c:pt idx="63">
                  <c:v>1.000000</c:v>
                </c:pt>
                <c:pt idx="64">
                  <c:v>1.500000</c:v>
                </c:pt>
                <c:pt idx="65">
                  <c:v>1.000000</c:v>
                </c:pt>
                <c:pt idx="66">
                  <c:v>1.000000</c:v>
                </c:pt>
                <c:pt idx="67">
                  <c:v>1.000000</c:v>
                </c:pt>
                <c:pt idx="68">
                  <c:v>1.000000</c:v>
                </c:pt>
                <c:pt idx="69">
                  <c:v>1.000000</c:v>
                </c:pt>
                <c:pt idx="70">
                  <c:v>1.000000</c:v>
                </c:pt>
                <c:pt idx="71">
                  <c:v>1.000000</c:v>
                </c:pt>
                <c:pt idx="72">
                  <c:v>1.000000</c:v>
                </c:pt>
                <c:pt idx="73">
                  <c:v>1.500000</c:v>
                </c:pt>
                <c:pt idx="74">
                  <c:v>1.000000</c:v>
                </c:pt>
                <c:pt idx="75">
                  <c:v>1.500000</c:v>
                </c:pt>
                <c:pt idx="76">
                  <c:v>1.000000</c:v>
                </c:pt>
                <c:pt idx="77">
                  <c:v>1.000000</c:v>
                </c:pt>
                <c:pt idx="78">
                  <c:v>1.500000</c:v>
                </c:pt>
                <c:pt idx="79">
                  <c:v>1.500000</c:v>
                </c:pt>
                <c:pt idx="80">
                  <c:v>1.000000</c:v>
                </c:pt>
                <c:pt idx="81">
                  <c:v>1.500000</c:v>
                </c:pt>
                <c:pt idx="82">
                  <c:v>1.000000</c:v>
                </c:pt>
                <c:pt idx="83">
                  <c:v>1.000000</c:v>
                </c:pt>
                <c:pt idx="84">
                  <c:v>1.500000</c:v>
                </c:pt>
                <c:pt idx="85">
                  <c:v>1.500000</c:v>
                </c:pt>
                <c:pt idx="86">
                  <c:v>1.500000</c:v>
                </c:pt>
                <c:pt idx="87">
                  <c:v>2.000000</c:v>
                </c:pt>
                <c:pt idx="88">
                  <c:v>2.000000</c:v>
                </c:pt>
                <c:pt idx="89">
                  <c:v>2.000000</c:v>
                </c:pt>
                <c:pt idx="90">
                  <c:v>2.500000</c:v>
                </c:pt>
                <c:pt idx="91">
                  <c:v>2.500000</c:v>
                </c:pt>
                <c:pt idx="92">
                  <c:v>3.000000</c:v>
                </c:pt>
                <c:pt idx="93">
                  <c:v>3.000000</c:v>
                </c:pt>
                <c:pt idx="94">
                  <c:v>3.000000</c:v>
                </c:pt>
                <c:pt idx="95">
                  <c:v>3.500000</c:v>
                </c:pt>
                <c:pt idx="96">
                  <c:v>3.500000</c:v>
                </c:pt>
                <c:pt idx="97">
                  <c:v>3.500000</c:v>
                </c:pt>
                <c:pt idx="98">
                  <c:v>3.500000</c:v>
                </c:pt>
                <c:pt idx="99">
                  <c:v>3.500000</c:v>
                </c:pt>
                <c:pt idx="100">
                  <c:v>2.500000</c:v>
                </c:pt>
                <c:pt idx="101">
                  <c:v>2.500000</c:v>
                </c:pt>
                <c:pt idx="102">
                  <c:v>2.000000</c:v>
                </c:pt>
                <c:pt idx="103">
                  <c:v>2.000000</c:v>
                </c:pt>
                <c:pt idx="104">
                  <c:v>2.000000</c:v>
                </c:pt>
                <c:pt idx="105">
                  <c:v>2.000000</c:v>
                </c:pt>
                <c:pt idx="106">
                  <c:v>2.000000</c:v>
                </c:pt>
                <c:pt idx="107">
                  <c:v>2.000000</c:v>
                </c:pt>
                <c:pt idx="108">
                  <c:v>2.000000</c:v>
                </c:pt>
                <c:pt idx="109">
                  <c:v>2.000000</c:v>
                </c:pt>
                <c:pt idx="110">
                  <c:v>2.000000</c:v>
                </c:pt>
                <c:pt idx="111">
                  <c:v>1.500000</c:v>
                </c:pt>
                <c:pt idx="112">
                  <c:v>1.500000</c:v>
                </c:pt>
                <c:pt idx="113">
                  <c:v>1.000000</c:v>
                </c:pt>
                <c:pt idx="114">
                  <c:v>1.000000</c:v>
                </c:pt>
                <c:pt idx="115">
                  <c:v>1.500000</c:v>
                </c:pt>
                <c:pt idx="116">
                  <c:v>1.500000</c:v>
                </c:pt>
                <c:pt idx="117">
                  <c:v>1.500000</c:v>
                </c:pt>
                <c:pt idx="118">
                  <c:v>2.000000</c:v>
                </c:pt>
                <c:pt idx="119">
                  <c:v>2.000000</c:v>
                </c:pt>
                <c:pt idx="120">
                  <c:v>2.000000</c:v>
                </c:pt>
                <c:pt idx="121">
                  <c:v>2.000000</c:v>
                </c:pt>
                <c:pt idx="122">
                  <c:v>2.000000</c:v>
                </c:pt>
                <c:pt idx="123">
                  <c:v>2.000000</c:v>
                </c:pt>
                <c:pt idx="124">
                  <c:v>2.000000</c:v>
                </c:pt>
                <c:pt idx="125">
                  <c:v>2.000000</c:v>
                </c:pt>
                <c:pt idx="126">
                  <c:v>1.500000</c:v>
                </c:pt>
                <c:pt idx="127">
                  <c:v>1.500000</c:v>
                </c:pt>
                <c:pt idx="128">
                  <c:v>1.500000</c:v>
                </c:pt>
                <c:pt idx="129">
                  <c:v>1.500000</c:v>
                </c:pt>
                <c:pt idx="130">
                  <c:v>1.000000</c:v>
                </c:pt>
                <c:pt idx="131">
                  <c:v>1.000000</c:v>
                </c:pt>
                <c:pt idx="132">
                  <c:v>1.000000</c:v>
                </c:pt>
                <c:pt idx="133">
                  <c:v>1.000000</c:v>
                </c:pt>
                <c:pt idx="134">
                  <c:v>1.000000</c:v>
                </c:pt>
                <c:pt idx="135">
                  <c:v>1.000000</c:v>
                </c:pt>
                <c:pt idx="136">
                  <c:v>1.500000</c:v>
                </c:pt>
                <c:pt idx="137">
                  <c:v>1.500000</c:v>
                </c:pt>
                <c:pt idx="138">
                  <c:v>1.500000</c:v>
                </c:pt>
                <c:pt idx="139">
                  <c:v>1.500000</c:v>
                </c:pt>
                <c:pt idx="140">
                  <c:v>2.500000</c:v>
                </c:pt>
                <c:pt idx="141">
                  <c:v>3.000000</c:v>
                </c:pt>
                <c:pt idx="142">
                  <c:v>3.000000</c:v>
                </c:pt>
                <c:pt idx="143">
                  <c:v>3.000000</c:v>
                </c:pt>
                <c:pt idx="144">
                  <c:v>3.500000</c:v>
                </c:pt>
                <c:pt idx="145">
                  <c:v>3.500000</c:v>
                </c:pt>
                <c:pt idx="146">
                  <c:v>3.000000</c:v>
                </c:pt>
                <c:pt idx="147">
                  <c:v>3.000000</c:v>
                </c:pt>
                <c:pt idx="148">
                  <c:v>3.500000</c:v>
                </c:pt>
                <c:pt idx="149">
                  <c:v>3.000000</c:v>
                </c:pt>
                <c:pt idx="150">
                  <c:v>3.500000</c:v>
                </c:pt>
                <c:pt idx="151">
                  <c:v>3.500000</c:v>
                </c:pt>
                <c:pt idx="152">
                  <c:v>3.500000</c:v>
                </c:pt>
                <c:pt idx="153">
                  <c:v>3.000000</c:v>
                </c:pt>
                <c:pt idx="154">
                  <c:v>2.000000</c:v>
                </c:pt>
                <c:pt idx="155">
                  <c:v>2.000000</c:v>
                </c:pt>
                <c:pt idx="156">
                  <c:v>2.000000</c:v>
                </c:pt>
                <c:pt idx="157">
                  <c:v>3.000000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'Major&amp;Hurricanes - Hurricanes &amp;'!$L$2</c:f>
              <c:strCache>
                <c:ptCount val="1"/>
                <c:pt idx="0">
                  <c:v>SIN Major Hurricanes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venir Next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'Major&amp;Hurricanes - Hurricanes &amp;'!$A$3:$A$202</c:f>
              <c:numCache>
                <c:ptCount val="200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  <c:pt idx="146">
                  <c:v>1997.000000</c:v>
                </c:pt>
                <c:pt idx="147">
                  <c:v>1998.000000</c:v>
                </c:pt>
                <c:pt idx="148">
                  <c:v>1999.000000</c:v>
                </c:pt>
                <c:pt idx="149">
                  <c:v>2000.000000</c:v>
                </c:pt>
                <c:pt idx="150">
                  <c:v>2001.000000</c:v>
                </c:pt>
                <c:pt idx="151">
                  <c:v>2002.000000</c:v>
                </c:pt>
                <c:pt idx="152">
                  <c:v>2003.000000</c:v>
                </c:pt>
                <c:pt idx="153">
                  <c:v>2004.000000</c:v>
                </c:pt>
                <c:pt idx="154">
                  <c:v>2005.000000</c:v>
                </c:pt>
                <c:pt idx="155">
                  <c:v>2006.000000</c:v>
                </c:pt>
                <c:pt idx="156">
                  <c:v>2007.000000</c:v>
                </c:pt>
                <c:pt idx="157">
                  <c:v>2008.000000</c:v>
                </c:pt>
                <c:pt idx="158">
                  <c:v>2009.000000</c:v>
                </c:pt>
                <c:pt idx="159">
                  <c:v>2010.000000</c:v>
                </c:pt>
                <c:pt idx="160">
                  <c:v>2011.000000</c:v>
                </c:pt>
                <c:pt idx="161">
                  <c:v>2012.000000</c:v>
                </c:pt>
                <c:pt idx="162">
                  <c:v>2013.000000</c:v>
                </c:pt>
                <c:pt idx="163">
                  <c:v>2014.000000</c:v>
                </c:pt>
                <c:pt idx="164">
                  <c:v>2015.000000</c:v>
                </c:pt>
                <c:pt idx="165">
                  <c:v>2016.000000</c:v>
                </c:pt>
                <c:pt idx="166">
                  <c:v>2017.000000</c:v>
                </c:pt>
                <c:pt idx="167">
                  <c:v>2018.000000</c:v>
                </c:pt>
                <c:pt idx="168">
                  <c:v>2019.000000</c:v>
                </c:pt>
                <c:pt idx="169">
                  <c:v>2020.000000</c:v>
                </c:pt>
                <c:pt idx="170">
                  <c:v>2021.000000</c:v>
                </c:pt>
                <c:pt idx="171">
                  <c:v>2022.000000</c:v>
                </c:pt>
                <c:pt idx="172">
                  <c:v>2023.000000</c:v>
                </c:pt>
                <c:pt idx="173">
                  <c:v>2024.000000</c:v>
                </c:pt>
                <c:pt idx="174">
                  <c:v>2025.000000</c:v>
                </c:pt>
                <c:pt idx="175">
                  <c:v>2026.000000</c:v>
                </c:pt>
                <c:pt idx="176">
                  <c:v>2027.000000</c:v>
                </c:pt>
                <c:pt idx="177">
                  <c:v>2028.000000</c:v>
                </c:pt>
                <c:pt idx="178">
                  <c:v>2029.000000</c:v>
                </c:pt>
                <c:pt idx="179">
                  <c:v>2030.000000</c:v>
                </c:pt>
                <c:pt idx="180">
                  <c:v>2031.000000</c:v>
                </c:pt>
                <c:pt idx="181">
                  <c:v>2032.000000</c:v>
                </c:pt>
                <c:pt idx="182">
                  <c:v>2033.000000</c:v>
                </c:pt>
                <c:pt idx="183">
                  <c:v>2034.000000</c:v>
                </c:pt>
                <c:pt idx="184">
                  <c:v>2035.000000</c:v>
                </c:pt>
                <c:pt idx="185">
                  <c:v>2036.000000</c:v>
                </c:pt>
                <c:pt idx="186">
                  <c:v>2037.000000</c:v>
                </c:pt>
                <c:pt idx="187">
                  <c:v>2038.000000</c:v>
                </c:pt>
                <c:pt idx="188">
                  <c:v>2039.000000</c:v>
                </c:pt>
                <c:pt idx="189">
                  <c:v>2040.000000</c:v>
                </c:pt>
                <c:pt idx="190">
                  <c:v>2041.000000</c:v>
                </c:pt>
                <c:pt idx="191">
                  <c:v>2042.000000</c:v>
                </c:pt>
                <c:pt idx="192">
                  <c:v>2043.000000</c:v>
                </c:pt>
                <c:pt idx="193">
                  <c:v>2044.000000</c:v>
                </c:pt>
                <c:pt idx="194">
                  <c:v>2045.000000</c:v>
                </c:pt>
                <c:pt idx="195">
                  <c:v>2046.000000</c:v>
                </c:pt>
                <c:pt idx="196">
                  <c:v>2047.000000</c:v>
                </c:pt>
                <c:pt idx="197">
                  <c:v>2048.000000</c:v>
                </c:pt>
                <c:pt idx="198">
                  <c:v>2049.000000</c:v>
                </c:pt>
                <c:pt idx="199">
                  <c:v>2050.000000</c:v>
                </c:pt>
              </c:numCache>
            </c:numRef>
          </c:xVal>
          <c:yVal>
            <c:numRef>
              <c:f>'Major&amp;Hurricanes - Hurricanes &amp;'!$L$3:$L$202</c:f>
              <c:numCache>
                <c:ptCount val="200"/>
                <c:pt idx="0">
                  <c:v>0.463169</c:v>
                </c:pt>
                <c:pt idx="1">
                  <c:v>0.570558</c:v>
                </c:pt>
                <c:pt idx="2">
                  <c:v>0.679948</c:v>
                </c:pt>
                <c:pt idx="3">
                  <c:v>0.790598</c:v>
                </c:pt>
                <c:pt idx="4">
                  <c:v>0.901755</c:v>
                </c:pt>
                <c:pt idx="5">
                  <c:v>1.012665</c:v>
                </c:pt>
                <c:pt idx="6">
                  <c:v>1.122573</c:v>
                </c:pt>
                <c:pt idx="7">
                  <c:v>1.230735</c:v>
                </c:pt>
                <c:pt idx="8">
                  <c:v>1.336417</c:v>
                </c:pt>
                <c:pt idx="9">
                  <c:v>1.438906</c:v>
                </c:pt>
                <c:pt idx="10">
                  <c:v>1.537511</c:v>
                </c:pt>
                <c:pt idx="11">
                  <c:v>1.631573</c:v>
                </c:pt>
                <c:pt idx="12">
                  <c:v>1.720464</c:v>
                </c:pt>
                <c:pt idx="13">
                  <c:v>1.803598</c:v>
                </c:pt>
                <c:pt idx="14">
                  <c:v>1.880431</c:v>
                </c:pt>
                <c:pt idx="15">
                  <c:v>1.950468</c:v>
                </c:pt>
                <c:pt idx="16">
                  <c:v>2.013263</c:v>
                </c:pt>
                <c:pt idx="17">
                  <c:v>2.068428</c:v>
                </c:pt>
                <c:pt idx="18">
                  <c:v>2.115628</c:v>
                </c:pt>
                <c:pt idx="19">
                  <c:v>2.154593</c:v>
                </c:pt>
                <c:pt idx="20">
                  <c:v>2.185113</c:v>
                </c:pt>
                <c:pt idx="21">
                  <c:v>2.207042</c:v>
                </c:pt>
                <c:pt idx="22">
                  <c:v>2.220298</c:v>
                </c:pt>
                <c:pt idx="23">
                  <c:v>2.224867</c:v>
                </c:pt>
                <c:pt idx="24">
                  <c:v>2.220797</c:v>
                </c:pt>
                <c:pt idx="25">
                  <c:v>2.208206</c:v>
                </c:pt>
                <c:pt idx="26">
                  <c:v>2.187271</c:v>
                </c:pt>
                <c:pt idx="27">
                  <c:v>2.158237</c:v>
                </c:pt>
                <c:pt idx="28">
                  <c:v>2.121407</c:v>
                </c:pt>
                <c:pt idx="29">
                  <c:v>2.077144</c:v>
                </c:pt>
                <c:pt idx="30">
                  <c:v>2.025868</c:v>
                </c:pt>
                <c:pt idx="31">
                  <c:v>1.968050</c:v>
                </c:pt>
                <c:pt idx="32">
                  <c:v>1.904212</c:v>
                </c:pt>
                <c:pt idx="33">
                  <c:v>1.834921</c:v>
                </c:pt>
                <c:pt idx="34">
                  <c:v>1.760785</c:v>
                </c:pt>
                <c:pt idx="35">
                  <c:v>1.682450</c:v>
                </c:pt>
                <c:pt idx="36">
                  <c:v>1.600591</c:v>
                </c:pt>
                <c:pt idx="37">
                  <c:v>1.515912</c:v>
                </c:pt>
                <c:pt idx="38">
                  <c:v>1.429137</c:v>
                </c:pt>
                <c:pt idx="39">
                  <c:v>1.341008</c:v>
                </c:pt>
                <c:pt idx="40">
                  <c:v>1.252273</c:v>
                </c:pt>
                <c:pt idx="41">
                  <c:v>1.163689</c:v>
                </c:pt>
                <c:pt idx="42">
                  <c:v>1.076010</c:v>
                </c:pt>
                <c:pt idx="43">
                  <c:v>0.989983</c:v>
                </c:pt>
                <c:pt idx="44">
                  <c:v>0.906342</c:v>
                </c:pt>
                <c:pt idx="45">
                  <c:v>0.825805</c:v>
                </c:pt>
                <c:pt idx="46">
                  <c:v>0.749064</c:v>
                </c:pt>
                <c:pt idx="47">
                  <c:v>0.676783</c:v>
                </c:pt>
                <c:pt idx="48">
                  <c:v>0.609595</c:v>
                </c:pt>
                <c:pt idx="49">
                  <c:v>0.548091</c:v>
                </c:pt>
                <c:pt idx="50">
                  <c:v>0.492820</c:v>
                </c:pt>
                <c:pt idx="51">
                  <c:v>0.444285</c:v>
                </c:pt>
                <c:pt idx="52">
                  <c:v>0.402938</c:v>
                </c:pt>
                <c:pt idx="53">
                  <c:v>0.369175</c:v>
                </c:pt>
                <c:pt idx="54">
                  <c:v>0.343336</c:v>
                </c:pt>
                <c:pt idx="55">
                  <c:v>0.325701</c:v>
                </c:pt>
                <c:pt idx="56">
                  <c:v>0.316488</c:v>
                </c:pt>
                <c:pt idx="57">
                  <c:v>0.315851</c:v>
                </c:pt>
                <c:pt idx="58">
                  <c:v>0.323879</c:v>
                </c:pt>
                <c:pt idx="59">
                  <c:v>0.340598</c:v>
                </c:pt>
                <c:pt idx="60">
                  <c:v>0.365964</c:v>
                </c:pt>
                <c:pt idx="61">
                  <c:v>0.399871</c:v>
                </c:pt>
                <c:pt idx="62">
                  <c:v>0.442147</c:v>
                </c:pt>
                <c:pt idx="63">
                  <c:v>0.492557</c:v>
                </c:pt>
                <c:pt idx="64">
                  <c:v>0.550806</c:v>
                </c:pt>
                <c:pt idx="65">
                  <c:v>0.616537</c:v>
                </c:pt>
                <c:pt idx="66">
                  <c:v>0.689339</c:v>
                </c:pt>
                <c:pt idx="67">
                  <c:v>0.768746</c:v>
                </c:pt>
                <c:pt idx="68">
                  <c:v>0.854242</c:v>
                </c:pt>
                <c:pt idx="69">
                  <c:v>0.945267</c:v>
                </c:pt>
                <c:pt idx="70">
                  <c:v>1.041216</c:v>
                </c:pt>
                <c:pt idx="71">
                  <c:v>1.141450</c:v>
                </c:pt>
                <c:pt idx="72">
                  <c:v>1.245296</c:v>
                </c:pt>
                <c:pt idx="73">
                  <c:v>1.352053</c:v>
                </c:pt>
                <c:pt idx="74">
                  <c:v>1.461000</c:v>
                </c:pt>
                <c:pt idx="75">
                  <c:v>1.571397</c:v>
                </c:pt>
                <c:pt idx="76">
                  <c:v>1.682496</c:v>
                </c:pt>
                <c:pt idx="77">
                  <c:v>1.793541</c:v>
                </c:pt>
                <c:pt idx="78">
                  <c:v>1.903779</c:v>
                </c:pt>
                <c:pt idx="79">
                  <c:v>2.012459</c:v>
                </c:pt>
                <c:pt idx="80">
                  <c:v>2.118847</c:v>
                </c:pt>
                <c:pt idx="81">
                  <c:v>2.222222</c:v>
                </c:pt>
                <c:pt idx="82">
                  <c:v>2.321888</c:v>
                </c:pt>
                <c:pt idx="83">
                  <c:v>2.417177</c:v>
                </c:pt>
                <c:pt idx="84">
                  <c:v>2.507452</c:v>
                </c:pt>
                <c:pt idx="85">
                  <c:v>2.592118</c:v>
                </c:pt>
                <c:pt idx="86">
                  <c:v>2.670617</c:v>
                </c:pt>
                <c:pt idx="87">
                  <c:v>2.742443</c:v>
                </c:pt>
                <c:pt idx="88">
                  <c:v>2.807136</c:v>
                </c:pt>
                <c:pt idx="89">
                  <c:v>2.864292</c:v>
                </c:pt>
                <c:pt idx="90">
                  <c:v>2.913565</c:v>
                </c:pt>
                <c:pt idx="91">
                  <c:v>2.954666</c:v>
                </c:pt>
                <c:pt idx="92">
                  <c:v>2.987370</c:v>
                </c:pt>
                <c:pt idx="93">
                  <c:v>3.011514</c:v>
                </c:pt>
                <c:pt idx="94">
                  <c:v>3.027000</c:v>
                </c:pt>
                <c:pt idx="95">
                  <c:v>3.033796</c:v>
                </c:pt>
                <c:pt idx="96">
                  <c:v>3.031935</c:v>
                </c:pt>
                <c:pt idx="97">
                  <c:v>3.021515</c:v>
                </c:pt>
                <c:pt idx="98">
                  <c:v>3.002701</c:v>
                </c:pt>
                <c:pt idx="99">
                  <c:v>2.975719</c:v>
                </c:pt>
                <c:pt idx="100">
                  <c:v>2.940857</c:v>
                </c:pt>
                <c:pt idx="101">
                  <c:v>2.898464</c:v>
                </c:pt>
                <c:pt idx="102">
                  <c:v>2.848945</c:v>
                </c:pt>
                <c:pt idx="103">
                  <c:v>2.792758</c:v>
                </c:pt>
                <c:pt idx="104">
                  <c:v>2.730413</c:v>
                </c:pt>
                <c:pt idx="105">
                  <c:v>2.662465</c:v>
                </c:pt>
                <c:pt idx="106">
                  <c:v>2.589512</c:v>
                </c:pt>
                <c:pt idx="107">
                  <c:v>2.512191</c:v>
                </c:pt>
                <c:pt idx="108">
                  <c:v>2.431170</c:v>
                </c:pt>
                <c:pt idx="109">
                  <c:v>2.347146</c:v>
                </c:pt>
                <c:pt idx="110">
                  <c:v>2.260840</c:v>
                </c:pt>
                <c:pt idx="111">
                  <c:v>2.172986</c:v>
                </c:pt>
                <c:pt idx="112">
                  <c:v>2.084335</c:v>
                </c:pt>
                <c:pt idx="113">
                  <c:v>1.995641</c:v>
                </c:pt>
                <c:pt idx="114">
                  <c:v>1.907658</c:v>
                </c:pt>
                <c:pt idx="115">
                  <c:v>1.821136</c:v>
                </c:pt>
                <c:pt idx="116">
                  <c:v>1.736814</c:v>
                </c:pt>
                <c:pt idx="117">
                  <c:v>1.655413</c:v>
                </c:pt>
                <c:pt idx="118">
                  <c:v>1.577632</c:v>
                </c:pt>
                <c:pt idx="119">
                  <c:v>1.504146</c:v>
                </c:pt>
                <c:pt idx="120">
                  <c:v>1.435593</c:v>
                </c:pt>
                <c:pt idx="121">
                  <c:v>1.372576</c:v>
                </c:pt>
                <c:pt idx="122">
                  <c:v>1.315655</c:v>
                </c:pt>
                <c:pt idx="123">
                  <c:v>1.265347</c:v>
                </c:pt>
                <c:pt idx="124">
                  <c:v>1.222115</c:v>
                </c:pt>
                <c:pt idx="125">
                  <c:v>1.186370</c:v>
                </c:pt>
                <c:pt idx="126">
                  <c:v>1.158469</c:v>
                </c:pt>
                <c:pt idx="127">
                  <c:v>1.138705</c:v>
                </c:pt>
                <c:pt idx="128">
                  <c:v>1.127313</c:v>
                </c:pt>
                <c:pt idx="129">
                  <c:v>1.124464</c:v>
                </c:pt>
                <c:pt idx="130">
                  <c:v>1.130264</c:v>
                </c:pt>
                <c:pt idx="131">
                  <c:v>1.144754</c:v>
                </c:pt>
                <c:pt idx="132">
                  <c:v>1.167908</c:v>
                </c:pt>
                <c:pt idx="133">
                  <c:v>1.199637</c:v>
                </c:pt>
                <c:pt idx="134">
                  <c:v>1.239785</c:v>
                </c:pt>
                <c:pt idx="135">
                  <c:v>1.288134</c:v>
                </c:pt>
                <c:pt idx="136">
                  <c:v>1.344403</c:v>
                </c:pt>
                <c:pt idx="137">
                  <c:v>1.408251</c:v>
                </c:pt>
                <c:pt idx="138">
                  <c:v>1.479281</c:v>
                </c:pt>
                <c:pt idx="139">
                  <c:v>1.557040</c:v>
                </c:pt>
                <c:pt idx="140">
                  <c:v>1.641025</c:v>
                </c:pt>
                <c:pt idx="141">
                  <c:v>1.730687</c:v>
                </c:pt>
                <c:pt idx="142">
                  <c:v>1.825432</c:v>
                </c:pt>
                <c:pt idx="143">
                  <c:v>1.924629</c:v>
                </c:pt>
                <c:pt idx="144">
                  <c:v>2.027614</c:v>
                </c:pt>
                <c:pt idx="145">
                  <c:v>2.133692</c:v>
                </c:pt>
                <c:pt idx="146">
                  <c:v>2.242147</c:v>
                </c:pt>
                <c:pt idx="147">
                  <c:v>2.352243</c:v>
                </c:pt>
                <c:pt idx="148">
                  <c:v>2.463234</c:v>
                </c:pt>
                <c:pt idx="149">
                  <c:v>2.574365</c:v>
                </c:pt>
                <c:pt idx="150">
                  <c:v>2.684881</c:v>
                </c:pt>
                <c:pt idx="151">
                  <c:v>2.794032</c:v>
                </c:pt>
                <c:pt idx="152">
                  <c:v>2.901078</c:v>
                </c:pt>
                <c:pt idx="153">
                  <c:v>3.005293</c:v>
                </c:pt>
                <c:pt idx="154">
                  <c:v>3.105976</c:v>
                </c:pt>
                <c:pt idx="155">
                  <c:v>3.202450</c:v>
                </c:pt>
                <c:pt idx="156">
                  <c:v>3.294071</c:v>
                </c:pt>
                <c:pt idx="157">
                  <c:v>3.380231</c:v>
                </c:pt>
                <c:pt idx="158">
                  <c:v>3.460363</c:v>
                </c:pt>
                <c:pt idx="159">
                  <c:v>3.533947</c:v>
                </c:pt>
                <c:pt idx="160">
                  <c:v>3.600511</c:v>
                </c:pt>
                <c:pt idx="161">
                  <c:v>3.659638</c:v>
                </c:pt>
                <c:pt idx="162">
                  <c:v>3.710963</c:v>
                </c:pt>
                <c:pt idx="163">
                  <c:v>3.754186</c:v>
                </c:pt>
                <c:pt idx="164">
                  <c:v>3.789063</c:v>
                </c:pt>
                <c:pt idx="165">
                  <c:v>3.815415</c:v>
                </c:pt>
                <c:pt idx="166">
                  <c:v>3.833129</c:v>
                </c:pt>
                <c:pt idx="167">
                  <c:v>3.842154</c:v>
                </c:pt>
                <c:pt idx="168">
                  <c:v>3.842508</c:v>
                </c:pt>
                <c:pt idx="169">
                  <c:v>3.834272</c:v>
                </c:pt>
                <c:pt idx="170">
                  <c:v>3.817593</c:v>
                </c:pt>
                <c:pt idx="171">
                  <c:v>3.792682</c:v>
                </c:pt>
                <c:pt idx="172">
                  <c:v>3.759812</c:v>
                </c:pt>
                <c:pt idx="173">
                  <c:v>3.719315</c:v>
                </c:pt>
                <c:pt idx="174">
                  <c:v>3.671583</c:v>
                </c:pt>
                <c:pt idx="175">
                  <c:v>3.617060</c:v>
                </c:pt>
                <c:pt idx="176">
                  <c:v>3.556244</c:v>
                </c:pt>
                <c:pt idx="177">
                  <c:v>3.489678</c:v>
                </c:pt>
                <c:pt idx="178">
                  <c:v>3.417951</c:v>
                </c:pt>
                <c:pt idx="179">
                  <c:v>3.341688</c:v>
                </c:pt>
                <c:pt idx="180">
                  <c:v>3.261552</c:v>
                </c:pt>
                <c:pt idx="181">
                  <c:v>3.178231</c:v>
                </c:pt>
                <c:pt idx="182">
                  <c:v>3.092440</c:v>
                </c:pt>
                <c:pt idx="183">
                  <c:v>3.004913</c:v>
                </c:pt>
                <c:pt idx="184">
                  <c:v>2.916395</c:v>
                </c:pt>
                <c:pt idx="185">
                  <c:v>2.827639</c:v>
                </c:pt>
                <c:pt idx="186">
                  <c:v>2.739402</c:v>
                </c:pt>
                <c:pt idx="187">
                  <c:v>2.652434</c:v>
                </c:pt>
                <c:pt idx="188">
                  <c:v>2.567477</c:v>
                </c:pt>
                <c:pt idx="189">
                  <c:v>2.485259</c:v>
                </c:pt>
                <c:pt idx="190">
                  <c:v>2.406484</c:v>
                </c:pt>
                <c:pt idx="191">
                  <c:v>2.331833</c:v>
                </c:pt>
                <c:pt idx="192">
                  <c:v>2.261955</c:v>
                </c:pt>
                <c:pt idx="193">
                  <c:v>2.197462</c:v>
                </c:pt>
                <c:pt idx="194">
                  <c:v>2.138926</c:v>
                </c:pt>
                <c:pt idx="195">
                  <c:v>2.086874</c:v>
                </c:pt>
                <c:pt idx="196">
                  <c:v>2.041785</c:v>
                </c:pt>
                <c:pt idx="197">
                  <c:v>2.004083</c:v>
                </c:pt>
                <c:pt idx="198">
                  <c:v>1.974138</c:v>
                </c:pt>
                <c:pt idx="199">
                  <c:v>1.952261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'Major&amp;Hurricanes - Hurricanes &amp;'!$N$2</c:f>
              <c:strCache>
                <c:ptCount val="1"/>
                <c:pt idx="0">
                  <c:v>SIN Major Hurricanes Median Check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venir Next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'Major&amp;Hurricanes - Hurricanes &amp;'!$A$3:$A$202</c:f>
              <c:numCache>
                <c:ptCount val="200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  <c:pt idx="146">
                  <c:v>1997.000000</c:v>
                </c:pt>
                <c:pt idx="147">
                  <c:v>1998.000000</c:v>
                </c:pt>
                <c:pt idx="148">
                  <c:v>1999.000000</c:v>
                </c:pt>
                <c:pt idx="149">
                  <c:v>2000.000000</c:v>
                </c:pt>
                <c:pt idx="150">
                  <c:v>2001.000000</c:v>
                </c:pt>
                <c:pt idx="151">
                  <c:v>2002.000000</c:v>
                </c:pt>
                <c:pt idx="152">
                  <c:v>2003.000000</c:v>
                </c:pt>
                <c:pt idx="153">
                  <c:v>2004.000000</c:v>
                </c:pt>
                <c:pt idx="154">
                  <c:v>2005.000000</c:v>
                </c:pt>
                <c:pt idx="155">
                  <c:v>2006.000000</c:v>
                </c:pt>
                <c:pt idx="156">
                  <c:v>2007.000000</c:v>
                </c:pt>
                <c:pt idx="157">
                  <c:v>2008.000000</c:v>
                </c:pt>
                <c:pt idx="158">
                  <c:v>2009.000000</c:v>
                </c:pt>
                <c:pt idx="159">
                  <c:v>2010.000000</c:v>
                </c:pt>
                <c:pt idx="160">
                  <c:v>2011.000000</c:v>
                </c:pt>
                <c:pt idx="161">
                  <c:v>2012.000000</c:v>
                </c:pt>
                <c:pt idx="162">
                  <c:v>2013.000000</c:v>
                </c:pt>
                <c:pt idx="163">
                  <c:v>2014.000000</c:v>
                </c:pt>
                <c:pt idx="164">
                  <c:v>2015.000000</c:v>
                </c:pt>
                <c:pt idx="165">
                  <c:v>2016.000000</c:v>
                </c:pt>
                <c:pt idx="166">
                  <c:v>2017.000000</c:v>
                </c:pt>
                <c:pt idx="167">
                  <c:v>2018.000000</c:v>
                </c:pt>
                <c:pt idx="168">
                  <c:v>2019.000000</c:v>
                </c:pt>
                <c:pt idx="169">
                  <c:v>2020.000000</c:v>
                </c:pt>
                <c:pt idx="170">
                  <c:v>2021.000000</c:v>
                </c:pt>
                <c:pt idx="171">
                  <c:v>2022.000000</c:v>
                </c:pt>
                <c:pt idx="172">
                  <c:v>2023.000000</c:v>
                </c:pt>
                <c:pt idx="173">
                  <c:v>2024.000000</c:v>
                </c:pt>
                <c:pt idx="174">
                  <c:v>2025.000000</c:v>
                </c:pt>
                <c:pt idx="175">
                  <c:v>2026.000000</c:v>
                </c:pt>
                <c:pt idx="176">
                  <c:v>2027.000000</c:v>
                </c:pt>
                <c:pt idx="177">
                  <c:v>2028.000000</c:v>
                </c:pt>
                <c:pt idx="178">
                  <c:v>2029.000000</c:v>
                </c:pt>
                <c:pt idx="179">
                  <c:v>2030.000000</c:v>
                </c:pt>
                <c:pt idx="180">
                  <c:v>2031.000000</c:v>
                </c:pt>
                <c:pt idx="181">
                  <c:v>2032.000000</c:v>
                </c:pt>
                <c:pt idx="182">
                  <c:v>2033.000000</c:v>
                </c:pt>
                <c:pt idx="183">
                  <c:v>2034.000000</c:v>
                </c:pt>
                <c:pt idx="184">
                  <c:v>2035.000000</c:v>
                </c:pt>
                <c:pt idx="185">
                  <c:v>2036.000000</c:v>
                </c:pt>
                <c:pt idx="186">
                  <c:v>2037.000000</c:v>
                </c:pt>
                <c:pt idx="187">
                  <c:v>2038.000000</c:v>
                </c:pt>
                <c:pt idx="188">
                  <c:v>2039.000000</c:v>
                </c:pt>
                <c:pt idx="189">
                  <c:v>2040.000000</c:v>
                </c:pt>
                <c:pt idx="190">
                  <c:v>2041.000000</c:v>
                </c:pt>
                <c:pt idx="191">
                  <c:v>2042.000000</c:v>
                </c:pt>
                <c:pt idx="192">
                  <c:v>2043.000000</c:v>
                </c:pt>
                <c:pt idx="193">
                  <c:v>2044.000000</c:v>
                </c:pt>
                <c:pt idx="194">
                  <c:v>2045.000000</c:v>
                </c:pt>
                <c:pt idx="195">
                  <c:v>2046.000000</c:v>
                </c:pt>
                <c:pt idx="196">
                  <c:v>2047.000000</c:v>
                </c:pt>
                <c:pt idx="197">
                  <c:v>2048.000000</c:v>
                </c:pt>
                <c:pt idx="198">
                  <c:v>2049.000000</c:v>
                </c:pt>
                <c:pt idx="199">
                  <c:v>2050.000000</c:v>
                </c:pt>
              </c:numCache>
            </c:numRef>
          </c:xVal>
          <c:yVal>
            <c:numRef>
              <c:f>'Major&amp;Hurricanes - Hurricanes &amp;'!$N$3:$N$202</c:f>
              <c:numCache>
                <c:ptCount val="200"/>
                <c:pt idx="0">
                  <c:v>0.417369</c:v>
                </c:pt>
                <c:pt idx="1">
                  <c:v>0.522958</c:v>
                </c:pt>
                <c:pt idx="2">
                  <c:v>0.630548</c:v>
                </c:pt>
                <c:pt idx="3">
                  <c:v>0.739398</c:v>
                </c:pt>
                <c:pt idx="4">
                  <c:v>0.848755</c:v>
                </c:pt>
                <c:pt idx="5">
                  <c:v>0.957865</c:v>
                </c:pt>
                <c:pt idx="6">
                  <c:v>1.065973</c:v>
                </c:pt>
                <c:pt idx="7">
                  <c:v>1.172335</c:v>
                </c:pt>
                <c:pt idx="8">
                  <c:v>1.276217</c:v>
                </c:pt>
                <c:pt idx="9">
                  <c:v>1.376906</c:v>
                </c:pt>
                <c:pt idx="10">
                  <c:v>1.473711</c:v>
                </c:pt>
                <c:pt idx="11">
                  <c:v>1.565973</c:v>
                </c:pt>
                <c:pt idx="12">
                  <c:v>1.653064</c:v>
                </c:pt>
                <c:pt idx="13">
                  <c:v>1.734398</c:v>
                </c:pt>
                <c:pt idx="14">
                  <c:v>1.809431</c:v>
                </c:pt>
                <c:pt idx="15">
                  <c:v>1.877668</c:v>
                </c:pt>
                <c:pt idx="16">
                  <c:v>1.938663</c:v>
                </c:pt>
                <c:pt idx="17">
                  <c:v>1.992028</c:v>
                </c:pt>
                <c:pt idx="18">
                  <c:v>2.037428</c:v>
                </c:pt>
                <c:pt idx="19">
                  <c:v>2.074593</c:v>
                </c:pt>
                <c:pt idx="20">
                  <c:v>2.103313</c:v>
                </c:pt>
                <c:pt idx="21">
                  <c:v>2.123442</c:v>
                </c:pt>
                <c:pt idx="22">
                  <c:v>2.134898</c:v>
                </c:pt>
                <c:pt idx="23">
                  <c:v>2.137667</c:v>
                </c:pt>
                <c:pt idx="24">
                  <c:v>2.131797</c:v>
                </c:pt>
                <c:pt idx="25">
                  <c:v>2.117406</c:v>
                </c:pt>
                <c:pt idx="26">
                  <c:v>2.094671</c:v>
                </c:pt>
                <c:pt idx="27">
                  <c:v>2.063837</c:v>
                </c:pt>
                <c:pt idx="28">
                  <c:v>2.025207</c:v>
                </c:pt>
                <c:pt idx="29">
                  <c:v>1.979144</c:v>
                </c:pt>
                <c:pt idx="30">
                  <c:v>1.926068</c:v>
                </c:pt>
                <c:pt idx="31">
                  <c:v>1.866450</c:v>
                </c:pt>
                <c:pt idx="32">
                  <c:v>1.800812</c:v>
                </c:pt>
                <c:pt idx="33">
                  <c:v>1.729721</c:v>
                </c:pt>
                <c:pt idx="34">
                  <c:v>1.653785</c:v>
                </c:pt>
                <c:pt idx="35">
                  <c:v>1.573650</c:v>
                </c:pt>
                <c:pt idx="36">
                  <c:v>1.489991</c:v>
                </c:pt>
                <c:pt idx="37">
                  <c:v>1.403512</c:v>
                </c:pt>
                <c:pt idx="38">
                  <c:v>1.314937</c:v>
                </c:pt>
                <c:pt idx="39">
                  <c:v>1.225008</c:v>
                </c:pt>
                <c:pt idx="40">
                  <c:v>1.134473</c:v>
                </c:pt>
                <c:pt idx="41">
                  <c:v>1.044089</c:v>
                </c:pt>
                <c:pt idx="42">
                  <c:v>0.954610</c:v>
                </c:pt>
                <c:pt idx="43">
                  <c:v>0.866783</c:v>
                </c:pt>
                <c:pt idx="44">
                  <c:v>0.781342</c:v>
                </c:pt>
                <c:pt idx="45">
                  <c:v>0.699005</c:v>
                </c:pt>
                <c:pt idx="46">
                  <c:v>0.620464</c:v>
                </c:pt>
                <c:pt idx="47">
                  <c:v>0.546383</c:v>
                </c:pt>
                <c:pt idx="48">
                  <c:v>0.477395</c:v>
                </c:pt>
                <c:pt idx="49">
                  <c:v>0.414091</c:v>
                </c:pt>
                <c:pt idx="50">
                  <c:v>0.357020</c:v>
                </c:pt>
                <c:pt idx="51">
                  <c:v>0.306685</c:v>
                </c:pt>
                <c:pt idx="52">
                  <c:v>0.263538</c:v>
                </c:pt>
                <c:pt idx="53">
                  <c:v>0.227975</c:v>
                </c:pt>
                <c:pt idx="54">
                  <c:v>0.200336</c:v>
                </c:pt>
                <c:pt idx="55">
                  <c:v>0.180901</c:v>
                </c:pt>
                <c:pt idx="56">
                  <c:v>0.169888</c:v>
                </c:pt>
                <c:pt idx="57">
                  <c:v>0.167451</c:v>
                </c:pt>
                <c:pt idx="58">
                  <c:v>0.173679</c:v>
                </c:pt>
                <c:pt idx="59">
                  <c:v>0.188598</c:v>
                </c:pt>
                <c:pt idx="60">
                  <c:v>0.212164</c:v>
                </c:pt>
                <c:pt idx="61">
                  <c:v>0.244271</c:v>
                </c:pt>
                <c:pt idx="62">
                  <c:v>0.284747</c:v>
                </c:pt>
                <c:pt idx="63">
                  <c:v>0.333357</c:v>
                </c:pt>
                <c:pt idx="64">
                  <c:v>0.389806</c:v>
                </c:pt>
                <c:pt idx="65">
                  <c:v>0.453737</c:v>
                </c:pt>
                <c:pt idx="66">
                  <c:v>0.524739</c:v>
                </c:pt>
                <c:pt idx="67">
                  <c:v>0.602346</c:v>
                </c:pt>
                <c:pt idx="68">
                  <c:v>0.686042</c:v>
                </c:pt>
                <c:pt idx="69">
                  <c:v>0.775267</c:v>
                </c:pt>
                <c:pt idx="70">
                  <c:v>0.869416</c:v>
                </c:pt>
                <c:pt idx="71">
                  <c:v>0.967850</c:v>
                </c:pt>
                <c:pt idx="72">
                  <c:v>1.069896</c:v>
                </c:pt>
                <c:pt idx="73">
                  <c:v>1.174853</c:v>
                </c:pt>
                <c:pt idx="74">
                  <c:v>1.282000</c:v>
                </c:pt>
                <c:pt idx="75">
                  <c:v>1.390597</c:v>
                </c:pt>
                <c:pt idx="76">
                  <c:v>1.499896</c:v>
                </c:pt>
                <c:pt idx="77">
                  <c:v>1.609141</c:v>
                </c:pt>
                <c:pt idx="78">
                  <c:v>1.717579</c:v>
                </c:pt>
                <c:pt idx="79">
                  <c:v>1.824459</c:v>
                </c:pt>
                <c:pt idx="80">
                  <c:v>1.929047</c:v>
                </c:pt>
                <c:pt idx="81">
                  <c:v>2.030622</c:v>
                </c:pt>
                <c:pt idx="82">
                  <c:v>2.128488</c:v>
                </c:pt>
                <c:pt idx="83">
                  <c:v>2.221977</c:v>
                </c:pt>
                <c:pt idx="84">
                  <c:v>2.310452</c:v>
                </c:pt>
                <c:pt idx="85">
                  <c:v>2.393318</c:v>
                </c:pt>
                <c:pt idx="86">
                  <c:v>2.470017</c:v>
                </c:pt>
                <c:pt idx="87">
                  <c:v>2.540043</c:v>
                </c:pt>
                <c:pt idx="88">
                  <c:v>2.602936</c:v>
                </c:pt>
                <c:pt idx="89">
                  <c:v>2.658292</c:v>
                </c:pt>
                <c:pt idx="90">
                  <c:v>2.705765</c:v>
                </c:pt>
                <c:pt idx="91">
                  <c:v>2.745066</c:v>
                </c:pt>
                <c:pt idx="92">
                  <c:v>2.775970</c:v>
                </c:pt>
                <c:pt idx="93">
                  <c:v>2.798314</c:v>
                </c:pt>
                <c:pt idx="94">
                  <c:v>2.812000</c:v>
                </c:pt>
                <c:pt idx="95">
                  <c:v>2.816996</c:v>
                </c:pt>
                <c:pt idx="96">
                  <c:v>2.813335</c:v>
                </c:pt>
                <c:pt idx="97">
                  <c:v>2.801115</c:v>
                </c:pt>
                <c:pt idx="98">
                  <c:v>2.780501</c:v>
                </c:pt>
                <c:pt idx="99">
                  <c:v>2.751719</c:v>
                </c:pt>
                <c:pt idx="100">
                  <c:v>2.715057</c:v>
                </c:pt>
                <c:pt idx="101">
                  <c:v>2.670864</c:v>
                </c:pt>
                <c:pt idx="102">
                  <c:v>2.619545</c:v>
                </c:pt>
                <c:pt idx="103">
                  <c:v>2.561558</c:v>
                </c:pt>
                <c:pt idx="104">
                  <c:v>2.497413</c:v>
                </c:pt>
                <c:pt idx="105">
                  <c:v>2.427665</c:v>
                </c:pt>
                <c:pt idx="106">
                  <c:v>2.352912</c:v>
                </c:pt>
                <c:pt idx="107">
                  <c:v>2.273791</c:v>
                </c:pt>
                <c:pt idx="108">
                  <c:v>2.190970</c:v>
                </c:pt>
                <c:pt idx="109">
                  <c:v>2.105146</c:v>
                </c:pt>
                <c:pt idx="110">
                  <c:v>2.017040</c:v>
                </c:pt>
                <c:pt idx="111">
                  <c:v>1.927386</c:v>
                </c:pt>
                <c:pt idx="112">
                  <c:v>1.836935</c:v>
                </c:pt>
                <c:pt idx="113">
                  <c:v>1.746441</c:v>
                </c:pt>
                <c:pt idx="114">
                  <c:v>1.656658</c:v>
                </c:pt>
                <c:pt idx="115">
                  <c:v>1.568336</c:v>
                </c:pt>
                <c:pt idx="116">
                  <c:v>1.482214</c:v>
                </c:pt>
                <c:pt idx="117">
                  <c:v>1.399013</c:v>
                </c:pt>
                <c:pt idx="118">
                  <c:v>1.319432</c:v>
                </c:pt>
                <c:pt idx="119">
                  <c:v>1.244146</c:v>
                </c:pt>
                <c:pt idx="120">
                  <c:v>1.173793</c:v>
                </c:pt>
                <c:pt idx="121">
                  <c:v>1.108976</c:v>
                </c:pt>
                <c:pt idx="122">
                  <c:v>1.050255</c:v>
                </c:pt>
                <c:pt idx="123">
                  <c:v>0.998147</c:v>
                </c:pt>
                <c:pt idx="124">
                  <c:v>0.953115</c:v>
                </c:pt>
                <c:pt idx="125">
                  <c:v>0.915570</c:v>
                </c:pt>
                <c:pt idx="126">
                  <c:v>0.885869</c:v>
                </c:pt>
                <c:pt idx="127">
                  <c:v>0.864305</c:v>
                </c:pt>
                <c:pt idx="128">
                  <c:v>0.851113</c:v>
                </c:pt>
                <c:pt idx="129">
                  <c:v>0.846464</c:v>
                </c:pt>
                <c:pt idx="130">
                  <c:v>0.850464</c:v>
                </c:pt>
                <c:pt idx="131">
                  <c:v>0.863154</c:v>
                </c:pt>
                <c:pt idx="132">
                  <c:v>0.884508</c:v>
                </c:pt>
                <c:pt idx="133">
                  <c:v>0.914437</c:v>
                </c:pt>
                <c:pt idx="134">
                  <c:v>0.952785</c:v>
                </c:pt>
                <c:pt idx="135">
                  <c:v>0.999334</c:v>
                </c:pt>
                <c:pt idx="136">
                  <c:v>1.053803</c:v>
                </c:pt>
                <c:pt idx="137">
                  <c:v>1.115851</c:v>
                </c:pt>
                <c:pt idx="138">
                  <c:v>1.185081</c:v>
                </c:pt>
                <c:pt idx="139">
                  <c:v>1.261040</c:v>
                </c:pt>
                <c:pt idx="140">
                  <c:v>1.343225</c:v>
                </c:pt>
                <c:pt idx="141">
                  <c:v>1.431087</c:v>
                </c:pt>
                <c:pt idx="142">
                  <c:v>1.524032</c:v>
                </c:pt>
                <c:pt idx="143">
                  <c:v>1.621429</c:v>
                </c:pt>
                <c:pt idx="144">
                  <c:v>1.722614</c:v>
                </c:pt>
                <c:pt idx="145">
                  <c:v>1.826892</c:v>
                </c:pt>
                <c:pt idx="146">
                  <c:v>1.933547</c:v>
                </c:pt>
                <c:pt idx="147">
                  <c:v>2.041843</c:v>
                </c:pt>
                <c:pt idx="148">
                  <c:v>2.151034</c:v>
                </c:pt>
                <c:pt idx="149">
                  <c:v>2.260365</c:v>
                </c:pt>
                <c:pt idx="150">
                  <c:v>2.369081</c:v>
                </c:pt>
                <c:pt idx="151">
                  <c:v>2.476432</c:v>
                </c:pt>
                <c:pt idx="152">
                  <c:v>2.581678</c:v>
                </c:pt>
                <c:pt idx="153">
                  <c:v>2.684093</c:v>
                </c:pt>
                <c:pt idx="154">
                  <c:v>2.782976</c:v>
                </c:pt>
                <c:pt idx="155">
                  <c:v>2.877650</c:v>
                </c:pt>
                <c:pt idx="156">
                  <c:v>2.967471</c:v>
                </c:pt>
                <c:pt idx="157">
                  <c:v>3.051831</c:v>
                </c:pt>
                <c:pt idx="158">
                  <c:v>3.130163</c:v>
                </c:pt>
                <c:pt idx="159">
                  <c:v>3.201947</c:v>
                </c:pt>
                <c:pt idx="160">
                  <c:v>3.266711</c:v>
                </c:pt>
                <c:pt idx="161">
                  <c:v>3.324038</c:v>
                </c:pt>
                <c:pt idx="162">
                  <c:v>3.373563</c:v>
                </c:pt>
                <c:pt idx="163">
                  <c:v>3.414986</c:v>
                </c:pt>
                <c:pt idx="164">
                  <c:v>3.448063</c:v>
                </c:pt>
                <c:pt idx="165">
                  <c:v>3.472615</c:v>
                </c:pt>
                <c:pt idx="166">
                  <c:v>3.488529</c:v>
                </c:pt>
                <c:pt idx="167">
                  <c:v>3.495754</c:v>
                </c:pt>
                <c:pt idx="168">
                  <c:v>3.494308</c:v>
                </c:pt>
                <c:pt idx="169">
                  <c:v>3.484272</c:v>
                </c:pt>
                <c:pt idx="170">
                  <c:v>3.465793</c:v>
                </c:pt>
                <c:pt idx="171">
                  <c:v>3.439082</c:v>
                </c:pt>
                <c:pt idx="172">
                  <c:v>3.404412</c:v>
                </c:pt>
                <c:pt idx="173">
                  <c:v>3.362115</c:v>
                </c:pt>
                <c:pt idx="174">
                  <c:v>3.312583</c:v>
                </c:pt>
                <c:pt idx="175">
                  <c:v>3.256260</c:v>
                </c:pt>
                <c:pt idx="176">
                  <c:v>3.193644</c:v>
                </c:pt>
                <c:pt idx="177">
                  <c:v>3.125278</c:v>
                </c:pt>
                <c:pt idx="178">
                  <c:v>3.051751</c:v>
                </c:pt>
                <c:pt idx="179">
                  <c:v>2.973688</c:v>
                </c:pt>
                <c:pt idx="180">
                  <c:v>2.891752</c:v>
                </c:pt>
                <c:pt idx="181">
                  <c:v>2.806631</c:v>
                </c:pt>
                <c:pt idx="182">
                  <c:v>2.719040</c:v>
                </c:pt>
                <c:pt idx="183">
                  <c:v>2.629713</c:v>
                </c:pt>
                <c:pt idx="184">
                  <c:v>2.539395</c:v>
                </c:pt>
                <c:pt idx="185">
                  <c:v>2.448839</c:v>
                </c:pt>
                <c:pt idx="186">
                  <c:v>2.358802</c:v>
                </c:pt>
                <c:pt idx="187">
                  <c:v>2.270034</c:v>
                </c:pt>
                <c:pt idx="188">
                  <c:v>2.183277</c:v>
                </c:pt>
                <c:pt idx="189">
                  <c:v>2.099259</c:v>
                </c:pt>
                <c:pt idx="190">
                  <c:v>2.018684</c:v>
                </c:pt>
                <c:pt idx="191">
                  <c:v>1.942233</c:v>
                </c:pt>
                <c:pt idx="192">
                  <c:v>1.870555</c:v>
                </c:pt>
                <c:pt idx="193">
                  <c:v>1.804262</c:v>
                </c:pt>
                <c:pt idx="194">
                  <c:v>1.743926</c:v>
                </c:pt>
                <c:pt idx="195">
                  <c:v>1.690074</c:v>
                </c:pt>
                <c:pt idx="196">
                  <c:v>1.643185</c:v>
                </c:pt>
                <c:pt idx="197">
                  <c:v>1.603683</c:v>
                </c:pt>
                <c:pt idx="198">
                  <c:v>1.571938</c:v>
                </c:pt>
                <c:pt idx="199">
                  <c:v>1.548261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venir Next"/>
              </a:defRPr>
            </a:pPr>
          </a:p>
        </c:txPr>
        <c:crossAx val="2094734553"/>
        <c:crosses val="autoZero"/>
        <c:crossBetween val="between"/>
        <c:majorUnit val="75"/>
        <c:minorUnit val="37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venir Next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noFill/>
        <a:ln w="12700" cap="flat">
          <a:solidFill>
            <a:srgbClr val="000000"/>
          </a:solidFill>
          <a:prstDash val="solid"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95059"/>
          <c:y val="0.789466"/>
          <c:w val="0.482317"/>
          <c:h val="0.16680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Avenir Next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704654"/>
          <c:y val="0.12368"/>
          <c:w val="0.901305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'ACE&amp;Temperature - ACE &amp; Tempera'!$D$2</c:f>
              <c:strCache>
                <c:ptCount val="1"/>
                <c:pt idx="0">
                  <c:v>ACE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'ACE&amp;Temperature - ACE &amp; Tempera'!$A$3:$A$169</c:f>
              <c:numCache>
                <c:ptCount val="167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  <c:pt idx="146">
                  <c:v>1997.000000</c:v>
                </c:pt>
                <c:pt idx="147">
                  <c:v>1998.000000</c:v>
                </c:pt>
                <c:pt idx="148">
                  <c:v>1999.000000</c:v>
                </c:pt>
                <c:pt idx="149">
                  <c:v>2000.000000</c:v>
                </c:pt>
                <c:pt idx="150">
                  <c:v>2001.000000</c:v>
                </c:pt>
                <c:pt idx="151">
                  <c:v>2002.000000</c:v>
                </c:pt>
                <c:pt idx="152">
                  <c:v>2003.000000</c:v>
                </c:pt>
                <c:pt idx="153">
                  <c:v>2004.000000</c:v>
                </c:pt>
                <c:pt idx="154">
                  <c:v>2005.000000</c:v>
                </c:pt>
                <c:pt idx="155">
                  <c:v>2006.000000</c:v>
                </c:pt>
                <c:pt idx="156">
                  <c:v>2007.000000</c:v>
                </c:pt>
                <c:pt idx="157">
                  <c:v>2008.000000</c:v>
                </c:pt>
                <c:pt idx="158">
                  <c:v>2009.000000</c:v>
                </c:pt>
                <c:pt idx="159">
                  <c:v>2010.000000</c:v>
                </c:pt>
                <c:pt idx="160">
                  <c:v>2011.000000</c:v>
                </c:pt>
                <c:pt idx="161">
                  <c:v>2012.000000</c:v>
                </c:pt>
                <c:pt idx="162">
                  <c:v>2013.000000</c:v>
                </c:pt>
                <c:pt idx="163">
                  <c:v>2014.000000</c:v>
                </c:pt>
                <c:pt idx="164">
                  <c:v>2015.000000</c:v>
                </c:pt>
                <c:pt idx="165">
                  <c:v>2016.000000</c:v>
                </c:pt>
                <c:pt idx="166">
                  <c:v>2017.000000</c:v>
                </c:pt>
              </c:numCache>
            </c:numRef>
          </c:xVal>
          <c:yVal>
            <c:numRef>
              <c:f>'ACE&amp;Temperature - ACE &amp; Tempera'!$D$3:$D$169</c:f>
              <c:numCache>
                <c:ptCount val="158"/>
                <c:pt idx="0">
                  <c:v>47.000000</c:v>
                </c:pt>
                <c:pt idx="1">
                  <c:v>49.500000</c:v>
                </c:pt>
                <c:pt idx="2">
                  <c:v>47.500000</c:v>
                </c:pt>
                <c:pt idx="3">
                  <c:v>47.500000</c:v>
                </c:pt>
                <c:pt idx="4">
                  <c:v>47.500000</c:v>
                </c:pt>
                <c:pt idx="5">
                  <c:v>49.000000</c:v>
                </c:pt>
                <c:pt idx="6">
                  <c:v>49.500000</c:v>
                </c:pt>
                <c:pt idx="7">
                  <c:v>50.000000</c:v>
                </c:pt>
                <c:pt idx="8">
                  <c:v>50.000000</c:v>
                </c:pt>
                <c:pt idx="9">
                  <c:v>50.000000</c:v>
                </c:pt>
                <c:pt idx="10">
                  <c:v>50.000000</c:v>
                </c:pt>
                <c:pt idx="11">
                  <c:v>50.500000</c:v>
                </c:pt>
                <c:pt idx="12">
                  <c:v>55.500000</c:v>
                </c:pt>
                <c:pt idx="13">
                  <c:v>62.500000</c:v>
                </c:pt>
                <c:pt idx="14">
                  <c:v>62.500000</c:v>
                </c:pt>
                <c:pt idx="15">
                  <c:v>67.000000</c:v>
                </c:pt>
                <c:pt idx="16">
                  <c:v>62.500000</c:v>
                </c:pt>
                <c:pt idx="17">
                  <c:v>67.000000</c:v>
                </c:pt>
                <c:pt idx="18">
                  <c:v>70.500000</c:v>
                </c:pt>
                <c:pt idx="19">
                  <c:v>70.500000</c:v>
                </c:pt>
                <c:pt idx="20">
                  <c:v>70.500000</c:v>
                </c:pt>
                <c:pt idx="21">
                  <c:v>67.000000</c:v>
                </c:pt>
                <c:pt idx="22">
                  <c:v>66.500000</c:v>
                </c:pt>
                <c:pt idx="23">
                  <c:v>65.500000</c:v>
                </c:pt>
                <c:pt idx="24">
                  <c:v>69.500000</c:v>
                </c:pt>
                <c:pt idx="25">
                  <c:v>65.500000</c:v>
                </c:pt>
                <c:pt idx="26">
                  <c:v>69.500000</c:v>
                </c:pt>
                <c:pt idx="27">
                  <c:v>69.500000</c:v>
                </c:pt>
                <c:pt idx="28">
                  <c:v>69.500000</c:v>
                </c:pt>
                <c:pt idx="29">
                  <c:v>78.500000</c:v>
                </c:pt>
                <c:pt idx="30">
                  <c:v>69.500000</c:v>
                </c:pt>
                <c:pt idx="31">
                  <c:v>78.500000</c:v>
                </c:pt>
                <c:pt idx="32">
                  <c:v>94.500000</c:v>
                </c:pt>
                <c:pt idx="33">
                  <c:v>110.000000</c:v>
                </c:pt>
                <c:pt idx="34">
                  <c:v>116.000000</c:v>
                </c:pt>
                <c:pt idx="35">
                  <c:v>116.000000</c:v>
                </c:pt>
                <c:pt idx="36">
                  <c:v>116.000000</c:v>
                </c:pt>
                <c:pt idx="37">
                  <c:v>110.000000</c:v>
                </c:pt>
                <c:pt idx="38">
                  <c:v>114.500000</c:v>
                </c:pt>
                <c:pt idx="39">
                  <c:v>116.000000</c:v>
                </c:pt>
                <c:pt idx="40">
                  <c:v>116.000000</c:v>
                </c:pt>
                <c:pt idx="41">
                  <c:v>114.500000</c:v>
                </c:pt>
                <c:pt idx="42">
                  <c:v>106.000000</c:v>
                </c:pt>
                <c:pt idx="43">
                  <c:v>100.500000</c:v>
                </c:pt>
                <c:pt idx="44">
                  <c:v>91.000000</c:v>
                </c:pt>
                <c:pt idx="45">
                  <c:v>91.000000</c:v>
                </c:pt>
                <c:pt idx="46">
                  <c:v>91.000000</c:v>
                </c:pt>
                <c:pt idx="47">
                  <c:v>91.000000</c:v>
                </c:pt>
                <c:pt idx="48">
                  <c:v>89.000000</c:v>
                </c:pt>
                <c:pt idx="49">
                  <c:v>88.000000</c:v>
                </c:pt>
                <c:pt idx="50">
                  <c:v>78.500000</c:v>
                </c:pt>
                <c:pt idx="51">
                  <c:v>49.500000</c:v>
                </c:pt>
                <c:pt idx="52">
                  <c:v>60.500000</c:v>
                </c:pt>
                <c:pt idx="53">
                  <c:v>46.500000</c:v>
                </c:pt>
                <c:pt idx="54">
                  <c:v>46.500000</c:v>
                </c:pt>
                <c:pt idx="55">
                  <c:v>60.500000</c:v>
                </c:pt>
                <c:pt idx="56">
                  <c:v>60.500000</c:v>
                </c:pt>
                <c:pt idx="57">
                  <c:v>62.500000</c:v>
                </c:pt>
                <c:pt idx="58">
                  <c:v>59.000000</c:v>
                </c:pt>
                <c:pt idx="59">
                  <c:v>56.000000</c:v>
                </c:pt>
                <c:pt idx="60">
                  <c:v>47.500000</c:v>
                </c:pt>
                <c:pt idx="61">
                  <c:v>56.000000</c:v>
                </c:pt>
                <c:pt idx="62">
                  <c:v>55.000000</c:v>
                </c:pt>
                <c:pt idx="63">
                  <c:v>55.000000</c:v>
                </c:pt>
                <c:pt idx="64">
                  <c:v>58.000000</c:v>
                </c:pt>
                <c:pt idx="65">
                  <c:v>55.000000</c:v>
                </c:pt>
                <c:pt idx="66">
                  <c:v>55.000000</c:v>
                </c:pt>
                <c:pt idx="67">
                  <c:v>55.000000</c:v>
                </c:pt>
                <c:pt idx="68">
                  <c:v>55.500000</c:v>
                </c:pt>
                <c:pt idx="69">
                  <c:v>55.500000</c:v>
                </c:pt>
                <c:pt idx="70">
                  <c:v>55.500000</c:v>
                </c:pt>
                <c:pt idx="71">
                  <c:v>52.500000</c:v>
                </c:pt>
                <c:pt idx="72">
                  <c:v>53.000000</c:v>
                </c:pt>
                <c:pt idx="73">
                  <c:v>69.500000</c:v>
                </c:pt>
                <c:pt idx="74">
                  <c:v>53.000000</c:v>
                </c:pt>
                <c:pt idx="75">
                  <c:v>69.500000</c:v>
                </c:pt>
                <c:pt idx="76">
                  <c:v>69.500000</c:v>
                </c:pt>
                <c:pt idx="77">
                  <c:v>74.500000</c:v>
                </c:pt>
                <c:pt idx="78">
                  <c:v>72.000000</c:v>
                </c:pt>
                <c:pt idx="79">
                  <c:v>72.000000</c:v>
                </c:pt>
                <c:pt idx="80">
                  <c:v>73.000000</c:v>
                </c:pt>
                <c:pt idx="81">
                  <c:v>73.000000</c:v>
                </c:pt>
                <c:pt idx="82">
                  <c:v>67.000000</c:v>
                </c:pt>
                <c:pt idx="83">
                  <c:v>67.000000</c:v>
                </c:pt>
                <c:pt idx="84">
                  <c:v>73.000000</c:v>
                </c:pt>
                <c:pt idx="85">
                  <c:v>67.000000</c:v>
                </c:pt>
                <c:pt idx="86">
                  <c:v>64.500000</c:v>
                </c:pt>
                <c:pt idx="87">
                  <c:v>65.500000</c:v>
                </c:pt>
                <c:pt idx="88">
                  <c:v>65.500000</c:v>
                </c:pt>
                <c:pt idx="89">
                  <c:v>81.000000</c:v>
                </c:pt>
                <c:pt idx="90">
                  <c:v>96.000000</c:v>
                </c:pt>
                <c:pt idx="91">
                  <c:v>101.000000</c:v>
                </c:pt>
                <c:pt idx="92">
                  <c:v>101.000000</c:v>
                </c:pt>
                <c:pt idx="93">
                  <c:v>104.000000</c:v>
                </c:pt>
                <c:pt idx="94">
                  <c:v>105.000000</c:v>
                </c:pt>
                <c:pt idx="95">
                  <c:v>109.000000</c:v>
                </c:pt>
                <c:pt idx="96">
                  <c:v>109.000000</c:v>
                </c:pt>
                <c:pt idx="97">
                  <c:v>105.000000</c:v>
                </c:pt>
                <c:pt idx="98">
                  <c:v>108.500000</c:v>
                </c:pt>
                <c:pt idx="99">
                  <c:v>108.500000</c:v>
                </c:pt>
                <c:pt idx="100">
                  <c:v>96.000000</c:v>
                </c:pt>
                <c:pt idx="101">
                  <c:v>96.000000</c:v>
                </c:pt>
                <c:pt idx="102">
                  <c:v>96.000000</c:v>
                </c:pt>
                <c:pt idx="103">
                  <c:v>100.500000</c:v>
                </c:pt>
                <c:pt idx="104">
                  <c:v>103.000000</c:v>
                </c:pt>
                <c:pt idx="105">
                  <c:v>86.000000</c:v>
                </c:pt>
                <c:pt idx="106">
                  <c:v>103.000000</c:v>
                </c:pt>
                <c:pt idx="107">
                  <c:v>119.500000</c:v>
                </c:pt>
                <c:pt idx="108">
                  <c:v>103.000000</c:v>
                </c:pt>
                <c:pt idx="109">
                  <c:v>120.000000</c:v>
                </c:pt>
                <c:pt idx="110">
                  <c:v>120.000000</c:v>
                </c:pt>
                <c:pt idx="111">
                  <c:v>107.500000</c:v>
                </c:pt>
                <c:pt idx="112">
                  <c:v>107.500000</c:v>
                </c:pt>
                <c:pt idx="113">
                  <c:v>90.500000</c:v>
                </c:pt>
                <c:pt idx="114">
                  <c:v>76.000000</c:v>
                </c:pt>
                <c:pt idx="115">
                  <c:v>72.000000</c:v>
                </c:pt>
                <c:pt idx="116">
                  <c:v>72.000000</c:v>
                </c:pt>
                <c:pt idx="117">
                  <c:v>58.000000</c:v>
                </c:pt>
                <c:pt idx="118">
                  <c:v>65.500000</c:v>
                </c:pt>
                <c:pt idx="119">
                  <c:v>65.500000</c:v>
                </c:pt>
                <c:pt idx="120">
                  <c:v>72.000000</c:v>
                </c:pt>
                <c:pt idx="121">
                  <c:v>72.000000</c:v>
                </c:pt>
                <c:pt idx="122">
                  <c:v>72.000000</c:v>
                </c:pt>
                <c:pt idx="123">
                  <c:v>72.000000</c:v>
                </c:pt>
                <c:pt idx="124">
                  <c:v>80.000000</c:v>
                </c:pt>
                <c:pt idx="125">
                  <c:v>84.000000</c:v>
                </c:pt>
                <c:pt idx="126">
                  <c:v>73.500000</c:v>
                </c:pt>
                <c:pt idx="127">
                  <c:v>73.500000</c:v>
                </c:pt>
                <c:pt idx="128">
                  <c:v>86.000000</c:v>
                </c:pt>
                <c:pt idx="129">
                  <c:v>86.000000</c:v>
                </c:pt>
                <c:pt idx="130">
                  <c:v>86.000000</c:v>
                </c:pt>
                <c:pt idx="131">
                  <c:v>60.000000</c:v>
                </c:pt>
                <c:pt idx="132">
                  <c:v>80.000000</c:v>
                </c:pt>
                <c:pt idx="133">
                  <c:v>80.000000</c:v>
                </c:pt>
                <c:pt idx="134">
                  <c:v>57.500000</c:v>
                </c:pt>
                <c:pt idx="135">
                  <c:v>57.500000</c:v>
                </c:pt>
                <c:pt idx="136">
                  <c:v>86.500000</c:v>
                </c:pt>
                <c:pt idx="137">
                  <c:v>86.500000</c:v>
                </c:pt>
                <c:pt idx="138">
                  <c:v>86.500000</c:v>
                </c:pt>
                <c:pt idx="139">
                  <c:v>86.500000</c:v>
                </c:pt>
                <c:pt idx="140">
                  <c:v>97.500000</c:v>
                </c:pt>
                <c:pt idx="141">
                  <c:v>114.500000</c:v>
                </c:pt>
                <c:pt idx="142">
                  <c:v>114.500000</c:v>
                </c:pt>
                <c:pt idx="143">
                  <c:v>142.500000</c:v>
                </c:pt>
                <c:pt idx="144">
                  <c:v>171.000000</c:v>
                </c:pt>
                <c:pt idx="145">
                  <c:v>171.000000</c:v>
                </c:pt>
                <c:pt idx="146">
                  <c:v>147.500000</c:v>
                </c:pt>
                <c:pt idx="147">
                  <c:v>147.500000</c:v>
                </c:pt>
                <c:pt idx="148">
                  <c:v>132.500000</c:v>
                </c:pt>
                <c:pt idx="149">
                  <c:v>114.500000</c:v>
                </c:pt>
                <c:pt idx="150">
                  <c:v>128.000000</c:v>
                </c:pt>
                <c:pt idx="151">
                  <c:v>136.000000</c:v>
                </c:pt>
                <c:pt idx="152">
                  <c:v>137.500000</c:v>
                </c:pt>
                <c:pt idx="153">
                  <c:v>127.500000</c:v>
                </c:pt>
                <c:pt idx="154">
                  <c:v>102.500000</c:v>
                </c:pt>
                <c:pt idx="155">
                  <c:v>76.500000</c:v>
                </c:pt>
                <c:pt idx="156">
                  <c:v>100.000000</c:v>
                </c:pt>
                <c:pt idx="157">
                  <c:v>127.500000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'ACE&amp;Temperature - ACE &amp; Tempera'!$H$2</c:f>
              <c:strCache>
                <c:ptCount val="1"/>
                <c:pt idx="0">
                  <c:v>SIN ACE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'ACE&amp;Temperature - ACE &amp; Tempera'!$A$3:$A$169</c:f>
              <c:numCache>
                <c:ptCount val="167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  <c:pt idx="146">
                  <c:v>1997.000000</c:v>
                </c:pt>
                <c:pt idx="147">
                  <c:v>1998.000000</c:v>
                </c:pt>
                <c:pt idx="148">
                  <c:v>1999.000000</c:v>
                </c:pt>
                <c:pt idx="149">
                  <c:v>2000.000000</c:v>
                </c:pt>
                <c:pt idx="150">
                  <c:v>2001.000000</c:v>
                </c:pt>
                <c:pt idx="151">
                  <c:v>2002.000000</c:v>
                </c:pt>
                <c:pt idx="152">
                  <c:v>2003.000000</c:v>
                </c:pt>
                <c:pt idx="153">
                  <c:v>2004.000000</c:v>
                </c:pt>
                <c:pt idx="154">
                  <c:v>2005.000000</c:v>
                </c:pt>
                <c:pt idx="155">
                  <c:v>2006.000000</c:v>
                </c:pt>
                <c:pt idx="156">
                  <c:v>2007.000000</c:v>
                </c:pt>
                <c:pt idx="157">
                  <c:v>2008.000000</c:v>
                </c:pt>
                <c:pt idx="158">
                  <c:v>2009.000000</c:v>
                </c:pt>
                <c:pt idx="159">
                  <c:v>2010.000000</c:v>
                </c:pt>
                <c:pt idx="160">
                  <c:v>2011.000000</c:v>
                </c:pt>
                <c:pt idx="161">
                  <c:v>2012.000000</c:v>
                </c:pt>
                <c:pt idx="162">
                  <c:v>2013.000000</c:v>
                </c:pt>
                <c:pt idx="163">
                  <c:v>2014.000000</c:v>
                </c:pt>
                <c:pt idx="164">
                  <c:v>2015.000000</c:v>
                </c:pt>
                <c:pt idx="165">
                  <c:v>2016.000000</c:v>
                </c:pt>
                <c:pt idx="166">
                  <c:v>2017.000000</c:v>
                </c:pt>
              </c:numCache>
            </c:numRef>
          </c:xVal>
          <c:yVal>
            <c:numRef>
              <c:f>'ACE&amp;Temperature - ACE &amp; Tempera'!$H$3:$H$169</c:f>
              <c:numCache>
                <c:ptCount val="167"/>
                <c:pt idx="0">
                  <c:v>20.236068</c:v>
                </c:pt>
                <c:pt idx="1">
                  <c:v>19.003091</c:v>
                </c:pt>
                <c:pt idx="2">
                  <c:v>18.167827</c:v>
                </c:pt>
                <c:pt idx="3">
                  <c:v>17.741658</c:v>
                </c:pt>
                <c:pt idx="4">
                  <c:v>17.731877</c:v>
                </c:pt>
                <c:pt idx="5">
                  <c:v>18.141617</c:v>
                </c:pt>
                <c:pt idx="6">
                  <c:v>18.969820</c:v>
                </c:pt>
                <c:pt idx="7">
                  <c:v>20.211247</c:v>
                </c:pt>
                <c:pt idx="8">
                  <c:v>21.856529</c:v>
                </c:pt>
                <c:pt idx="9">
                  <c:v>23.892261</c:v>
                </c:pt>
                <c:pt idx="10">
                  <c:v>26.301140</c:v>
                </c:pt>
                <c:pt idx="11">
                  <c:v>29.062132</c:v>
                </c:pt>
                <c:pt idx="12">
                  <c:v>32.150686</c:v>
                </c:pt>
                <c:pt idx="13">
                  <c:v>35.538976</c:v>
                </c:pt>
                <c:pt idx="14">
                  <c:v>39.196185</c:v>
                </c:pt>
                <c:pt idx="15">
                  <c:v>43.088806</c:v>
                </c:pt>
                <c:pt idx="16">
                  <c:v>47.180980</c:v>
                </c:pt>
                <c:pt idx="17">
                  <c:v>51.434856</c:v>
                </c:pt>
                <c:pt idx="18">
                  <c:v>55.810965</c:v>
                </c:pt>
                <c:pt idx="19">
                  <c:v>60.268618</c:v>
                </c:pt>
                <c:pt idx="20">
                  <c:v>64.766312</c:v>
                </c:pt>
                <c:pt idx="21">
                  <c:v>69.262143</c:v>
                </c:pt>
                <c:pt idx="22">
                  <c:v>73.714224</c:v>
                </c:pt>
                <c:pt idx="23">
                  <c:v>78.081108</c:v>
                </c:pt>
                <c:pt idx="24">
                  <c:v>82.322198</c:v>
                </c:pt>
                <c:pt idx="25">
                  <c:v>86.398154</c:v>
                </c:pt>
                <c:pt idx="26">
                  <c:v>90.271285</c:v>
                </c:pt>
                <c:pt idx="27">
                  <c:v>93.905929</c:v>
                </c:pt>
                <c:pt idx="28">
                  <c:v>97.268803</c:v>
                </c:pt>
                <c:pt idx="29">
                  <c:v>100.329344</c:v>
                </c:pt>
                <c:pt idx="30">
                  <c:v>103.060006</c:v>
                </c:pt>
                <c:pt idx="31">
                  <c:v>105.436541</c:v>
                </c:pt>
                <c:pt idx="32">
                  <c:v>107.438240</c:v>
                </c:pt>
                <c:pt idx="33">
                  <c:v>109.048137</c:v>
                </c:pt>
                <c:pt idx="34">
                  <c:v>110.253182</c:v>
                </c:pt>
                <c:pt idx="35">
                  <c:v>111.044370</c:v>
                </c:pt>
                <c:pt idx="36">
                  <c:v>111.416831</c:v>
                </c:pt>
                <c:pt idx="37">
                  <c:v>111.369880</c:v>
                </c:pt>
                <c:pt idx="38">
                  <c:v>110.907021</c:v>
                </c:pt>
                <c:pt idx="39">
                  <c:v>110.035914</c:v>
                </c:pt>
                <c:pt idx="40">
                  <c:v>108.768299</c:v>
                </c:pt>
                <c:pt idx="41">
                  <c:v>107.119876</c:v>
                </c:pt>
                <c:pt idx="42">
                  <c:v>105.110151</c:v>
                </c:pt>
                <c:pt idx="43">
                  <c:v>102.762241</c:v>
                </c:pt>
                <c:pt idx="44">
                  <c:v>100.102641</c:v>
                </c:pt>
                <c:pt idx="45">
                  <c:v>97.160959</c:v>
                </c:pt>
                <c:pt idx="46">
                  <c:v>93.969624</c:v>
                </c:pt>
                <c:pt idx="47">
                  <c:v>90.563557</c:v>
                </c:pt>
                <c:pt idx="48">
                  <c:v>86.979827</c:v>
                </c:pt>
                <c:pt idx="49">
                  <c:v>83.257277</c:v>
                </c:pt>
                <c:pt idx="50">
                  <c:v>79.436136</c:v>
                </c:pt>
                <c:pt idx="51">
                  <c:v>75.557620</c:v>
                </c:pt>
                <c:pt idx="52">
                  <c:v>71.663516</c:v>
                </c:pt>
                <c:pt idx="53">
                  <c:v>67.795769</c:v>
                </c:pt>
                <c:pt idx="54">
                  <c:v>63.996060</c:v>
                </c:pt>
                <c:pt idx="55">
                  <c:v>60.305389</c:v>
                </c:pt>
                <c:pt idx="56">
                  <c:v>56.763668</c:v>
                </c:pt>
                <c:pt idx="57">
                  <c:v>53.409320</c:v>
                </c:pt>
                <c:pt idx="58">
                  <c:v>50.278897</c:v>
                </c:pt>
                <c:pt idx="59">
                  <c:v>47.406711</c:v>
                </c:pt>
                <c:pt idx="60">
                  <c:v>44.824496</c:v>
                </c:pt>
                <c:pt idx="61">
                  <c:v>42.561088</c:v>
                </c:pt>
                <c:pt idx="62">
                  <c:v>40.642139</c:v>
                </c:pt>
                <c:pt idx="63">
                  <c:v>39.089856</c:v>
                </c:pt>
                <c:pt idx="64">
                  <c:v>37.922786</c:v>
                </c:pt>
                <c:pt idx="65">
                  <c:v>37.155624</c:v>
                </c:pt>
                <c:pt idx="66">
                  <c:v>36.799072</c:v>
                </c:pt>
                <c:pt idx="67">
                  <c:v>36.859727</c:v>
                </c:pt>
                <c:pt idx="68">
                  <c:v>37.340019</c:v>
                </c:pt>
                <c:pt idx="69">
                  <c:v>38.238184</c:v>
                </c:pt>
                <c:pt idx="70">
                  <c:v>39.548284</c:v>
                </c:pt>
                <c:pt idx="71">
                  <c:v>41.260264</c:v>
                </c:pt>
                <c:pt idx="72">
                  <c:v>43.360054</c:v>
                </c:pt>
                <c:pt idx="73">
                  <c:v>45.829710</c:v>
                </c:pt>
                <c:pt idx="74">
                  <c:v>48.647590</c:v>
                </c:pt>
                <c:pt idx="75">
                  <c:v>51.788574</c:v>
                </c:pt>
                <c:pt idx="76">
                  <c:v>55.224315</c:v>
                </c:pt>
                <c:pt idx="77">
                  <c:v>58.923520</c:v>
                </c:pt>
                <c:pt idx="78">
                  <c:v>62.852261</c:v>
                </c:pt>
                <c:pt idx="79">
                  <c:v>66.974321</c:v>
                </c:pt>
                <c:pt idx="80">
                  <c:v>71.251548</c:v>
                </c:pt>
                <c:pt idx="81">
                  <c:v>75.644242</c:v>
                </c:pt>
                <c:pt idx="82">
                  <c:v>80.111547</c:v>
                </c:pt>
                <c:pt idx="83">
                  <c:v>84.611863</c:v>
                </c:pt>
                <c:pt idx="84">
                  <c:v>89.103260</c:v>
                </c:pt>
                <c:pt idx="85">
                  <c:v>93.543896</c:v>
                </c:pt>
                <c:pt idx="86">
                  <c:v>97.892438</c:v>
                </c:pt>
                <c:pt idx="87">
                  <c:v>102.108473</c:v>
                </c:pt>
                <c:pt idx="88">
                  <c:v>106.152909</c:v>
                </c:pt>
                <c:pt idx="89">
                  <c:v>109.988373</c:v>
                </c:pt>
                <c:pt idx="90">
                  <c:v>113.579577</c:v>
                </c:pt>
                <c:pt idx="91">
                  <c:v>116.893674</c:v>
                </c:pt>
                <c:pt idx="92">
                  <c:v>119.900587</c:v>
                </c:pt>
                <c:pt idx="93">
                  <c:v>122.573306</c:v>
                </c:pt>
                <c:pt idx="94">
                  <c:v>124.888162</c:v>
                </c:pt>
                <c:pt idx="95">
                  <c:v>126.825062</c:v>
                </c:pt>
                <c:pt idx="96">
                  <c:v>128.367688</c:v>
                </c:pt>
                <c:pt idx="97">
                  <c:v>129.503663</c:v>
                </c:pt>
                <c:pt idx="98">
                  <c:v>130.224670</c:v>
                </c:pt>
                <c:pt idx="99">
                  <c:v>130.526543</c:v>
                </c:pt>
                <c:pt idx="100">
                  <c:v>130.409299</c:v>
                </c:pt>
                <c:pt idx="101">
                  <c:v>129.877146</c:v>
                </c:pt>
                <c:pt idx="102">
                  <c:v>128.938437</c:v>
                </c:pt>
                <c:pt idx="103">
                  <c:v>127.605586</c:v>
                </c:pt>
                <c:pt idx="104">
                  <c:v>125.894946</c:v>
                </c:pt>
                <c:pt idx="105">
                  <c:v>123.826645</c:v>
                </c:pt>
                <c:pt idx="106">
                  <c:v>121.424384</c:v>
                </c:pt>
                <c:pt idx="107">
                  <c:v>118.715201</c:v>
                </c:pt>
                <c:pt idx="108">
                  <c:v>115.729201</c:v>
                </c:pt>
                <c:pt idx="109">
                  <c:v>112.499254</c:v>
                </c:pt>
                <c:pt idx="110">
                  <c:v>109.060669</c:v>
                </c:pt>
                <c:pt idx="111">
                  <c:v>105.450837</c:v>
                </c:pt>
                <c:pt idx="112">
                  <c:v>101.708864</c:v>
                </c:pt>
                <c:pt idx="113">
                  <c:v>97.875172</c:v>
                </c:pt>
                <c:pt idx="114">
                  <c:v>93.991103</c:v>
                </c:pt>
                <c:pt idx="115">
                  <c:v>90.098499</c:v>
                </c:pt>
                <c:pt idx="116">
                  <c:v>86.239291</c:v>
                </c:pt>
                <c:pt idx="117">
                  <c:v>82.455073</c:v>
                </c:pt>
                <c:pt idx="118">
                  <c:v>78.786692</c:v>
                </c:pt>
                <c:pt idx="119">
                  <c:v>75.273837</c:v>
                </c:pt>
                <c:pt idx="120">
                  <c:v>71.954641</c:v>
                </c:pt>
                <c:pt idx="121">
                  <c:v>68.865306</c:v>
                </c:pt>
                <c:pt idx="122">
                  <c:v>66.039734</c:v>
                </c:pt>
                <c:pt idx="123">
                  <c:v>63.509192</c:v>
                </c:pt>
                <c:pt idx="124">
                  <c:v>61.302001</c:v>
                </c:pt>
                <c:pt idx="125">
                  <c:v>59.443249</c:v>
                </c:pt>
                <c:pt idx="126">
                  <c:v>57.954544</c:v>
                </c:pt>
                <c:pt idx="127">
                  <c:v>56.853796</c:v>
                </c:pt>
                <c:pt idx="128">
                  <c:v>56.155040</c:v>
                </c:pt>
                <c:pt idx="129">
                  <c:v>55.868291</c:v>
                </c:pt>
                <c:pt idx="130">
                  <c:v>55.999451</c:v>
                </c:pt>
                <c:pt idx="131">
                  <c:v>56.550244</c:v>
                </c:pt>
                <c:pt idx="132">
                  <c:v>57.518204</c:v>
                </c:pt>
                <c:pt idx="133">
                  <c:v>58.896693</c:v>
                </c:pt>
                <c:pt idx="134">
                  <c:v>60.674974</c:v>
                </c:pt>
                <c:pt idx="135">
                  <c:v>62.838314</c:v>
                </c:pt>
                <c:pt idx="136">
                  <c:v>65.368133</c:v>
                </c:pt>
                <c:pt idx="137">
                  <c:v>68.242190</c:v>
                </c:pt>
                <c:pt idx="138">
                  <c:v>71.434803</c:v>
                </c:pt>
                <c:pt idx="139">
                  <c:v>74.917109</c:v>
                </c:pt>
                <c:pt idx="140">
                  <c:v>78.657349</c:v>
                </c:pt>
                <c:pt idx="141">
                  <c:v>82.621187</c:v>
                </c:pt>
                <c:pt idx="142">
                  <c:v>86.772053</c:v>
                </c:pt>
                <c:pt idx="143">
                  <c:v>91.071508</c:v>
                </c:pt>
                <c:pt idx="144">
                  <c:v>95.479630</c:v>
                </c:pt>
                <c:pt idx="145">
                  <c:v>99.955409</c:v>
                </c:pt>
                <c:pt idx="146">
                  <c:v>104.457161</c:v>
                </c:pt>
                <c:pt idx="147">
                  <c:v>108.942940</c:v>
                </c:pt>
                <c:pt idx="148">
                  <c:v>113.370962</c:v>
                </c:pt>
                <c:pt idx="149">
                  <c:v>117.700019</c:v>
                </c:pt>
                <c:pt idx="150">
                  <c:v>121.889892</c:v>
                </c:pt>
                <c:pt idx="151">
                  <c:v>125.901752</c:v>
                </c:pt>
                <c:pt idx="152">
                  <c:v>129.698550</c:v>
                </c:pt>
                <c:pt idx="153">
                  <c:v>133.245385</c:v>
                </c:pt>
                <c:pt idx="154">
                  <c:v>136.509853</c:v>
                </c:pt>
                <c:pt idx="155">
                  <c:v>139.462373</c:v>
                </c:pt>
                <c:pt idx="156">
                  <c:v>142.076480</c:v>
                </c:pt>
                <c:pt idx="157">
                  <c:v>144.329089</c:v>
                </c:pt>
                <c:pt idx="158">
                  <c:v>146.200728</c:v>
                </c:pt>
                <c:pt idx="159">
                  <c:v>147.675734</c:v>
                </c:pt>
                <c:pt idx="160">
                  <c:v>148.742402</c:v>
                </c:pt>
                <c:pt idx="161">
                  <c:v>149.393111</c:v>
                </c:pt>
                <c:pt idx="162">
                  <c:v>149.624395</c:v>
                </c:pt>
                <c:pt idx="163">
                  <c:v>149.436978</c:v>
                </c:pt>
                <c:pt idx="164">
                  <c:v>148.835768</c:v>
                </c:pt>
                <c:pt idx="165">
                  <c:v>147.829807</c:v>
                </c:pt>
                <c:pt idx="166">
                  <c:v>146.432184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75"/>
        <c:minorUnit val="37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5"/>
        <c:minorUnit val="22.5"/>
      </c:valAx>
      <c:spPr>
        <a:noFill/>
        <a:ln w="12700" cap="flat">
          <a:solidFill>
            <a:srgbClr val="000000"/>
          </a:solidFill>
          <a:prstDash val="solid"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33108"/>
          <c:y val="0"/>
          <c:w val="0.874593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693349"/>
          <c:y val="0.12368"/>
          <c:w val="0.902401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'ACE&amp;Temperature - ACE &amp; Tempera'!$D$2</c:f>
              <c:strCache>
                <c:ptCount val="1"/>
                <c:pt idx="0">
                  <c:v>ACE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'ACE&amp;Temperature - ACE &amp; Tempera'!$A$3:$A$148</c:f>
              <c:numCache>
                <c:ptCount val="146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</c:numCache>
            </c:numRef>
          </c:xVal>
          <c:yVal>
            <c:numRef>
              <c:f>'ACE&amp;Temperature - ACE &amp; Tempera'!$D$3:$D$148</c:f>
              <c:numCache>
                <c:ptCount val="146"/>
                <c:pt idx="0">
                  <c:v>47.000000</c:v>
                </c:pt>
                <c:pt idx="1">
                  <c:v>49.500000</c:v>
                </c:pt>
                <c:pt idx="2">
                  <c:v>47.500000</c:v>
                </c:pt>
                <c:pt idx="3">
                  <c:v>47.500000</c:v>
                </c:pt>
                <c:pt idx="4">
                  <c:v>47.500000</c:v>
                </c:pt>
                <c:pt idx="5">
                  <c:v>49.000000</c:v>
                </c:pt>
                <c:pt idx="6">
                  <c:v>49.500000</c:v>
                </c:pt>
                <c:pt idx="7">
                  <c:v>50.000000</c:v>
                </c:pt>
                <c:pt idx="8">
                  <c:v>50.000000</c:v>
                </c:pt>
                <c:pt idx="9">
                  <c:v>50.000000</c:v>
                </c:pt>
                <c:pt idx="10">
                  <c:v>50.000000</c:v>
                </c:pt>
                <c:pt idx="11">
                  <c:v>50.500000</c:v>
                </c:pt>
                <c:pt idx="12">
                  <c:v>55.500000</c:v>
                </c:pt>
                <c:pt idx="13">
                  <c:v>62.500000</c:v>
                </c:pt>
                <c:pt idx="14">
                  <c:v>62.500000</c:v>
                </c:pt>
                <c:pt idx="15">
                  <c:v>67.000000</c:v>
                </c:pt>
                <c:pt idx="16">
                  <c:v>62.500000</c:v>
                </c:pt>
                <c:pt idx="17">
                  <c:v>67.000000</c:v>
                </c:pt>
                <c:pt idx="18">
                  <c:v>70.500000</c:v>
                </c:pt>
                <c:pt idx="19">
                  <c:v>70.500000</c:v>
                </c:pt>
                <c:pt idx="20">
                  <c:v>70.500000</c:v>
                </c:pt>
                <c:pt idx="21">
                  <c:v>67.000000</c:v>
                </c:pt>
                <c:pt idx="22">
                  <c:v>66.500000</c:v>
                </c:pt>
                <c:pt idx="23">
                  <c:v>65.500000</c:v>
                </c:pt>
                <c:pt idx="24">
                  <c:v>69.500000</c:v>
                </c:pt>
                <c:pt idx="25">
                  <c:v>65.500000</c:v>
                </c:pt>
                <c:pt idx="26">
                  <c:v>69.500000</c:v>
                </c:pt>
                <c:pt idx="27">
                  <c:v>69.500000</c:v>
                </c:pt>
                <c:pt idx="28">
                  <c:v>69.500000</c:v>
                </c:pt>
                <c:pt idx="29">
                  <c:v>78.500000</c:v>
                </c:pt>
                <c:pt idx="30">
                  <c:v>69.500000</c:v>
                </c:pt>
                <c:pt idx="31">
                  <c:v>78.500000</c:v>
                </c:pt>
                <c:pt idx="32">
                  <c:v>94.500000</c:v>
                </c:pt>
                <c:pt idx="33">
                  <c:v>110.000000</c:v>
                </c:pt>
                <c:pt idx="34">
                  <c:v>116.000000</c:v>
                </c:pt>
                <c:pt idx="35">
                  <c:v>116.000000</c:v>
                </c:pt>
                <c:pt idx="36">
                  <c:v>116.000000</c:v>
                </c:pt>
                <c:pt idx="37">
                  <c:v>110.000000</c:v>
                </c:pt>
                <c:pt idx="38">
                  <c:v>114.500000</c:v>
                </c:pt>
                <c:pt idx="39">
                  <c:v>116.000000</c:v>
                </c:pt>
                <c:pt idx="40">
                  <c:v>116.000000</c:v>
                </c:pt>
                <c:pt idx="41">
                  <c:v>114.500000</c:v>
                </c:pt>
                <c:pt idx="42">
                  <c:v>106.000000</c:v>
                </c:pt>
                <c:pt idx="43">
                  <c:v>100.500000</c:v>
                </c:pt>
                <c:pt idx="44">
                  <c:v>91.000000</c:v>
                </c:pt>
                <c:pt idx="45">
                  <c:v>91.000000</c:v>
                </c:pt>
                <c:pt idx="46">
                  <c:v>91.000000</c:v>
                </c:pt>
                <c:pt idx="47">
                  <c:v>91.000000</c:v>
                </c:pt>
                <c:pt idx="48">
                  <c:v>89.000000</c:v>
                </c:pt>
                <c:pt idx="49">
                  <c:v>88.000000</c:v>
                </c:pt>
                <c:pt idx="50">
                  <c:v>78.500000</c:v>
                </c:pt>
                <c:pt idx="51">
                  <c:v>49.500000</c:v>
                </c:pt>
                <c:pt idx="52">
                  <c:v>60.500000</c:v>
                </c:pt>
                <c:pt idx="53">
                  <c:v>46.500000</c:v>
                </c:pt>
                <c:pt idx="54">
                  <c:v>46.500000</c:v>
                </c:pt>
                <c:pt idx="55">
                  <c:v>60.500000</c:v>
                </c:pt>
                <c:pt idx="56">
                  <c:v>60.500000</c:v>
                </c:pt>
                <c:pt idx="57">
                  <c:v>62.500000</c:v>
                </c:pt>
                <c:pt idx="58">
                  <c:v>59.000000</c:v>
                </c:pt>
                <c:pt idx="59">
                  <c:v>56.000000</c:v>
                </c:pt>
                <c:pt idx="60">
                  <c:v>47.500000</c:v>
                </c:pt>
                <c:pt idx="61">
                  <c:v>56.000000</c:v>
                </c:pt>
                <c:pt idx="62">
                  <c:v>55.000000</c:v>
                </c:pt>
                <c:pt idx="63">
                  <c:v>55.000000</c:v>
                </c:pt>
                <c:pt idx="64">
                  <c:v>58.000000</c:v>
                </c:pt>
                <c:pt idx="65">
                  <c:v>55.000000</c:v>
                </c:pt>
                <c:pt idx="66">
                  <c:v>55.000000</c:v>
                </c:pt>
                <c:pt idx="67">
                  <c:v>55.000000</c:v>
                </c:pt>
                <c:pt idx="68">
                  <c:v>55.500000</c:v>
                </c:pt>
                <c:pt idx="69">
                  <c:v>55.500000</c:v>
                </c:pt>
                <c:pt idx="70">
                  <c:v>55.500000</c:v>
                </c:pt>
                <c:pt idx="71">
                  <c:v>52.500000</c:v>
                </c:pt>
                <c:pt idx="72">
                  <c:v>53.000000</c:v>
                </c:pt>
                <c:pt idx="73">
                  <c:v>69.500000</c:v>
                </c:pt>
                <c:pt idx="74">
                  <c:v>53.000000</c:v>
                </c:pt>
                <c:pt idx="75">
                  <c:v>69.500000</c:v>
                </c:pt>
                <c:pt idx="76">
                  <c:v>69.500000</c:v>
                </c:pt>
                <c:pt idx="77">
                  <c:v>74.500000</c:v>
                </c:pt>
                <c:pt idx="78">
                  <c:v>72.000000</c:v>
                </c:pt>
                <c:pt idx="79">
                  <c:v>72.000000</c:v>
                </c:pt>
                <c:pt idx="80">
                  <c:v>73.000000</c:v>
                </c:pt>
                <c:pt idx="81">
                  <c:v>73.000000</c:v>
                </c:pt>
                <c:pt idx="82">
                  <c:v>67.000000</c:v>
                </c:pt>
                <c:pt idx="83">
                  <c:v>67.000000</c:v>
                </c:pt>
                <c:pt idx="84">
                  <c:v>73.000000</c:v>
                </c:pt>
                <c:pt idx="85">
                  <c:v>67.000000</c:v>
                </c:pt>
                <c:pt idx="86">
                  <c:v>64.500000</c:v>
                </c:pt>
                <c:pt idx="87">
                  <c:v>65.500000</c:v>
                </c:pt>
                <c:pt idx="88">
                  <c:v>65.500000</c:v>
                </c:pt>
                <c:pt idx="89">
                  <c:v>81.000000</c:v>
                </c:pt>
                <c:pt idx="90">
                  <c:v>96.000000</c:v>
                </c:pt>
                <c:pt idx="91">
                  <c:v>101.000000</c:v>
                </c:pt>
                <c:pt idx="92">
                  <c:v>101.000000</c:v>
                </c:pt>
                <c:pt idx="93">
                  <c:v>104.000000</c:v>
                </c:pt>
                <c:pt idx="94">
                  <c:v>105.000000</c:v>
                </c:pt>
                <c:pt idx="95">
                  <c:v>109.000000</c:v>
                </c:pt>
                <c:pt idx="96">
                  <c:v>109.000000</c:v>
                </c:pt>
                <c:pt idx="97">
                  <c:v>105.000000</c:v>
                </c:pt>
                <c:pt idx="98">
                  <c:v>108.500000</c:v>
                </c:pt>
                <c:pt idx="99">
                  <c:v>108.500000</c:v>
                </c:pt>
                <c:pt idx="100">
                  <c:v>96.000000</c:v>
                </c:pt>
                <c:pt idx="101">
                  <c:v>96.000000</c:v>
                </c:pt>
                <c:pt idx="102">
                  <c:v>96.000000</c:v>
                </c:pt>
                <c:pt idx="103">
                  <c:v>100.500000</c:v>
                </c:pt>
                <c:pt idx="104">
                  <c:v>103.000000</c:v>
                </c:pt>
                <c:pt idx="105">
                  <c:v>86.000000</c:v>
                </c:pt>
                <c:pt idx="106">
                  <c:v>103.000000</c:v>
                </c:pt>
                <c:pt idx="107">
                  <c:v>119.500000</c:v>
                </c:pt>
                <c:pt idx="108">
                  <c:v>103.000000</c:v>
                </c:pt>
                <c:pt idx="109">
                  <c:v>120.000000</c:v>
                </c:pt>
                <c:pt idx="110">
                  <c:v>120.000000</c:v>
                </c:pt>
                <c:pt idx="111">
                  <c:v>107.500000</c:v>
                </c:pt>
                <c:pt idx="112">
                  <c:v>107.500000</c:v>
                </c:pt>
                <c:pt idx="113">
                  <c:v>90.500000</c:v>
                </c:pt>
                <c:pt idx="114">
                  <c:v>76.000000</c:v>
                </c:pt>
                <c:pt idx="115">
                  <c:v>72.000000</c:v>
                </c:pt>
                <c:pt idx="116">
                  <c:v>72.000000</c:v>
                </c:pt>
                <c:pt idx="117">
                  <c:v>58.000000</c:v>
                </c:pt>
                <c:pt idx="118">
                  <c:v>65.500000</c:v>
                </c:pt>
                <c:pt idx="119">
                  <c:v>65.500000</c:v>
                </c:pt>
                <c:pt idx="120">
                  <c:v>72.000000</c:v>
                </c:pt>
                <c:pt idx="121">
                  <c:v>72.000000</c:v>
                </c:pt>
                <c:pt idx="122">
                  <c:v>72.000000</c:v>
                </c:pt>
                <c:pt idx="123">
                  <c:v>72.000000</c:v>
                </c:pt>
                <c:pt idx="124">
                  <c:v>80.000000</c:v>
                </c:pt>
                <c:pt idx="125">
                  <c:v>84.000000</c:v>
                </c:pt>
                <c:pt idx="126">
                  <c:v>73.500000</c:v>
                </c:pt>
                <c:pt idx="127">
                  <c:v>73.500000</c:v>
                </c:pt>
                <c:pt idx="128">
                  <c:v>86.000000</c:v>
                </c:pt>
                <c:pt idx="129">
                  <c:v>86.000000</c:v>
                </c:pt>
                <c:pt idx="130">
                  <c:v>86.000000</c:v>
                </c:pt>
                <c:pt idx="131">
                  <c:v>60.000000</c:v>
                </c:pt>
                <c:pt idx="132">
                  <c:v>80.000000</c:v>
                </c:pt>
                <c:pt idx="133">
                  <c:v>80.000000</c:v>
                </c:pt>
                <c:pt idx="134">
                  <c:v>57.500000</c:v>
                </c:pt>
                <c:pt idx="135">
                  <c:v>57.500000</c:v>
                </c:pt>
                <c:pt idx="136">
                  <c:v>86.500000</c:v>
                </c:pt>
                <c:pt idx="137">
                  <c:v>86.500000</c:v>
                </c:pt>
                <c:pt idx="138">
                  <c:v>86.500000</c:v>
                </c:pt>
                <c:pt idx="139">
                  <c:v>86.500000</c:v>
                </c:pt>
                <c:pt idx="140">
                  <c:v>97.500000</c:v>
                </c:pt>
                <c:pt idx="141">
                  <c:v>114.500000</c:v>
                </c:pt>
                <c:pt idx="142">
                  <c:v>114.500000</c:v>
                </c:pt>
                <c:pt idx="143">
                  <c:v>142.500000</c:v>
                </c:pt>
                <c:pt idx="144">
                  <c:v>171.000000</c:v>
                </c:pt>
                <c:pt idx="145">
                  <c:v>171.000000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'ACE&amp;Temperature - ACE &amp; Tempera'!$I$2</c:f>
              <c:strCache>
                <c:ptCount val="1"/>
                <c:pt idx="0">
                  <c:v>SIN ACE Median Check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'ACE&amp;Temperature - ACE &amp; Tempera'!$A$3:$A$148</c:f>
              <c:numCache>
                <c:ptCount val="146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</c:numCache>
            </c:numRef>
          </c:xVal>
          <c:yVal>
            <c:numRef>
              <c:f>'ACE&amp;Temperature - ACE &amp; Tempera'!$I$3:$I$148</c:f>
              <c:numCache>
                <c:ptCount val="146"/>
                <c:pt idx="0">
                  <c:v>23.405368</c:v>
                </c:pt>
                <c:pt idx="1">
                  <c:v>22.106691</c:v>
                </c:pt>
                <c:pt idx="2">
                  <c:v>21.205727</c:v>
                </c:pt>
                <c:pt idx="3">
                  <c:v>20.713858</c:v>
                </c:pt>
                <c:pt idx="4">
                  <c:v>20.638377</c:v>
                </c:pt>
                <c:pt idx="5">
                  <c:v>20.982417</c:v>
                </c:pt>
                <c:pt idx="6">
                  <c:v>21.744920</c:v>
                </c:pt>
                <c:pt idx="7">
                  <c:v>22.920647</c:v>
                </c:pt>
                <c:pt idx="8">
                  <c:v>24.500229</c:v>
                </c:pt>
                <c:pt idx="9">
                  <c:v>26.470261</c:v>
                </c:pt>
                <c:pt idx="10">
                  <c:v>28.813440</c:v>
                </c:pt>
                <c:pt idx="11">
                  <c:v>31.508732</c:v>
                </c:pt>
                <c:pt idx="12">
                  <c:v>34.531586</c:v>
                </c:pt>
                <c:pt idx="13">
                  <c:v>37.854176</c:v>
                </c:pt>
                <c:pt idx="14">
                  <c:v>41.445685</c:v>
                </c:pt>
                <c:pt idx="15">
                  <c:v>45.272606</c:v>
                </c:pt>
                <c:pt idx="16">
                  <c:v>49.299080</c:v>
                </c:pt>
                <c:pt idx="17">
                  <c:v>53.487256</c:v>
                </c:pt>
                <c:pt idx="18">
                  <c:v>57.797665</c:v>
                </c:pt>
                <c:pt idx="19">
                  <c:v>62.189618</c:v>
                </c:pt>
                <c:pt idx="20">
                  <c:v>66.621612</c:v>
                </c:pt>
                <c:pt idx="21">
                  <c:v>71.051743</c:v>
                </c:pt>
                <c:pt idx="22">
                  <c:v>75.438124</c:v>
                </c:pt>
                <c:pt idx="23">
                  <c:v>79.739308</c:v>
                </c:pt>
                <c:pt idx="24">
                  <c:v>83.914698</c:v>
                </c:pt>
                <c:pt idx="25">
                  <c:v>87.924954</c:v>
                </c:pt>
                <c:pt idx="26">
                  <c:v>91.732385</c:v>
                </c:pt>
                <c:pt idx="27">
                  <c:v>95.301329</c:v>
                </c:pt>
                <c:pt idx="28">
                  <c:v>98.598503</c:v>
                </c:pt>
                <c:pt idx="29">
                  <c:v>101.593344</c:v>
                </c:pt>
                <c:pt idx="30">
                  <c:v>104.258306</c:v>
                </c:pt>
                <c:pt idx="31">
                  <c:v>106.569141</c:v>
                </c:pt>
                <c:pt idx="32">
                  <c:v>108.505140</c:v>
                </c:pt>
                <c:pt idx="33">
                  <c:v>110.049337</c:v>
                </c:pt>
                <c:pt idx="34">
                  <c:v>111.188682</c:v>
                </c:pt>
                <c:pt idx="35">
                  <c:v>111.914170</c:v>
                </c:pt>
                <c:pt idx="36">
                  <c:v>112.220931</c:v>
                </c:pt>
                <c:pt idx="37">
                  <c:v>112.108280</c:v>
                </c:pt>
                <c:pt idx="38">
                  <c:v>111.579721</c:v>
                </c:pt>
                <c:pt idx="39">
                  <c:v>110.642914</c:v>
                </c:pt>
                <c:pt idx="40">
                  <c:v>109.309599</c:v>
                </c:pt>
                <c:pt idx="41">
                  <c:v>107.595476</c:v>
                </c:pt>
                <c:pt idx="42">
                  <c:v>105.520051</c:v>
                </c:pt>
                <c:pt idx="43">
                  <c:v>103.106441</c:v>
                </c:pt>
                <c:pt idx="44">
                  <c:v>100.381141</c:v>
                </c:pt>
                <c:pt idx="45">
                  <c:v>97.373759</c:v>
                </c:pt>
                <c:pt idx="46">
                  <c:v>94.116724</c:v>
                </c:pt>
                <c:pt idx="47">
                  <c:v>90.644957</c:v>
                </c:pt>
                <c:pt idx="48">
                  <c:v>86.995527</c:v>
                </c:pt>
                <c:pt idx="49">
                  <c:v>83.207277</c:v>
                </c:pt>
                <c:pt idx="50">
                  <c:v>79.320436</c:v>
                </c:pt>
                <c:pt idx="51">
                  <c:v>75.376220</c:v>
                </c:pt>
                <c:pt idx="52">
                  <c:v>71.416416</c:v>
                </c:pt>
                <c:pt idx="53">
                  <c:v>67.482969</c:v>
                </c:pt>
                <c:pt idx="54">
                  <c:v>63.617560</c:v>
                </c:pt>
                <c:pt idx="55">
                  <c:v>59.861189</c:v>
                </c:pt>
                <c:pt idx="56">
                  <c:v>56.253768</c:v>
                </c:pt>
                <c:pt idx="57">
                  <c:v>52.833720</c:v>
                </c:pt>
                <c:pt idx="58">
                  <c:v>49.637597</c:v>
                </c:pt>
                <c:pt idx="59">
                  <c:v>46.699711</c:v>
                </c:pt>
                <c:pt idx="60">
                  <c:v>44.051796</c:v>
                </c:pt>
                <c:pt idx="61">
                  <c:v>41.722688</c:v>
                </c:pt>
                <c:pt idx="62">
                  <c:v>39.738039</c:v>
                </c:pt>
                <c:pt idx="63">
                  <c:v>38.120056</c:v>
                </c:pt>
                <c:pt idx="64">
                  <c:v>36.887286</c:v>
                </c:pt>
                <c:pt idx="65">
                  <c:v>36.054424</c:v>
                </c:pt>
                <c:pt idx="66">
                  <c:v>35.632172</c:v>
                </c:pt>
                <c:pt idx="67">
                  <c:v>35.627127</c:v>
                </c:pt>
                <c:pt idx="68">
                  <c:v>36.041719</c:v>
                </c:pt>
                <c:pt idx="69">
                  <c:v>36.874184</c:v>
                </c:pt>
                <c:pt idx="70">
                  <c:v>38.118584</c:v>
                </c:pt>
                <c:pt idx="71">
                  <c:v>39.764864</c:v>
                </c:pt>
                <c:pt idx="72">
                  <c:v>41.798954</c:v>
                </c:pt>
                <c:pt idx="73">
                  <c:v>44.202910</c:v>
                </c:pt>
                <c:pt idx="74">
                  <c:v>46.955090</c:v>
                </c:pt>
                <c:pt idx="75">
                  <c:v>50.030374</c:v>
                </c:pt>
                <c:pt idx="76">
                  <c:v>53.400415</c:v>
                </c:pt>
                <c:pt idx="77">
                  <c:v>57.033920</c:v>
                </c:pt>
                <c:pt idx="78">
                  <c:v>60.896961</c:v>
                </c:pt>
                <c:pt idx="79">
                  <c:v>64.953321</c:v>
                </c:pt>
                <c:pt idx="80">
                  <c:v>69.164848</c:v>
                </c:pt>
                <c:pt idx="81">
                  <c:v>73.491842</c:v>
                </c:pt>
                <c:pt idx="82">
                  <c:v>77.893447</c:v>
                </c:pt>
                <c:pt idx="83">
                  <c:v>82.328063</c:v>
                </c:pt>
                <c:pt idx="84">
                  <c:v>86.753760</c:v>
                </c:pt>
                <c:pt idx="85">
                  <c:v>91.128696</c:v>
                </c:pt>
                <c:pt idx="86">
                  <c:v>95.411538</c:v>
                </c:pt>
                <c:pt idx="87">
                  <c:v>99.561873</c:v>
                </c:pt>
                <c:pt idx="88">
                  <c:v>103.540609</c:v>
                </c:pt>
                <c:pt idx="89">
                  <c:v>107.310373</c:v>
                </c:pt>
                <c:pt idx="90">
                  <c:v>110.835877</c:v>
                </c:pt>
                <c:pt idx="91">
                  <c:v>114.084274</c:v>
                </c:pt>
                <c:pt idx="92">
                  <c:v>117.025487</c:v>
                </c:pt>
                <c:pt idx="93">
                  <c:v>119.632506</c:v>
                </c:pt>
                <c:pt idx="94">
                  <c:v>121.881662</c:v>
                </c:pt>
                <c:pt idx="95">
                  <c:v>123.752862</c:v>
                </c:pt>
                <c:pt idx="96">
                  <c:v>125.229788</c:v>
                </c:pt>
                <c:pt idx="97">
                  <c:v>126.300063</c:v>
                </c:pt>
                <c:pt idx="98">
                  <c:v>126.955370</c:v>
                </c:pt>
                <c:pt idx="99">
                  <c:v>127.191543</c:v>
                </c:pt>
                <c:pt idx="100">
                  <c:v>127.008599</c:v>
                </c:pt>
                <c:pt idx="101">
                  <c:v>126.410746</c:v>
                </c:pt>
                <c:pt idx="102">
                  <c:v>125.406337</c:v>
                </c:pt>
                <c:pt idx="103">
                  <c:v>124.007786</c:v>
                </c:pt>
                <c:pt idx="104">
                  <c:v>122.231446</c:v>
                </c:pt>
                <c:pt idx="105">
                  <c:v>120.097445</c:v>
                </c:pt>
                <c:pt idx="106">
                  <c:v>117.629484</c:v>
                </c:pt>
                <c:pt idx="107">
                  <c:v>114.854601</c:v>
                </c:pt>
                <c:pt idx="108">
                  <c:v>111.802901</c:v>
                </c:pt>
                <c:pt idx="109">
                  <c:v>108.507254</c:v>
                </c:pt>
                <c:pt idx="110">
                  <c:v>105.002969</c:v>
                </c:pt>
                <c:pt idx="111">
                  <c:v>101.327437</c:v>
                </c:pt>
                <c:pt idx="112">
                  <c:v>97.519764</c:v>
                </c:pt>
                <c:pt idx="113">
                  <c:v>93.620372</c:v>
                </c:pt>
                <c:pt idx="114">
                  <c:v>89.670603</c:v>
                </c:pt>
                <c:pt idx="115">
                  <c:v>85.712299</c:v>
                </c:pt>
                <c:pt idx="116">
                  <c:v>81.787391</c:v>
                </c:pt>
                <c:pt idx="117">
                  <c:v>77.937473</c:v>
                </c:pt>
                <c:pt idx="118">
                  <c:v>74.203392</c:v>
                </c:pt>
                <c:pt idx="119">
                  <c:v>70.624837</c:v>
                </c:pt>
                <c:pt idx="120">
                  <c:v>67.239941</c:v>
                </c:pt>
                <c:pt idx="121">
                  <c:v>64.084906</c:v>
                </c:pt>
                <c:pt idx="122">
                  <c:v>61.193634</c:v>
                </c:pt>
                <c:pt idx="123">
                  <c:v>58.597392</c:v>
                </c:pt>
                <c:pt idx="124">
                  <c:v>56.324501</c:v>
                </c:pt>
                <c:pt idx="125">
                  <c:v>54.400049</c:v>
                </c:pt>
                <c:pt idx="126">
                  <c:v>52.845644</c:v>
                </c:pt>
                <c:pt idx="127">
                  <c:v>51.679196</c:v>
                </c:pt>
                <c:pt idx="128">
                  <c:v>50.914740</c:v>
                </c:pt>
                <c:pt idx="129">
                  <c:v>50.562291</c:v>
                </c:pt>
                <c:pt idx="130">
                  <c:v>50.627751</c:v>
                </c:pt>
                <c:pt idx="131">
                  <c:v>51.112844</c:v>
                </c:pt>
                <c:pt idx="132">
                  <c:v>52.015104</c:v>
                </c:pt>
                <c:pt idx="133">
                  <c:v>53.327893</c:v>
                </c:pt>
                <c:pt idx="134">
                  <c:v>55.040474</c:v>
                </c:pt>
                <c:pt idx="135">
                  <c:v>57.138114</c:v>
                </c:pt>
                <c:pt idx="136">
                  <c:v>59.602233</c:v>
                </c:pt>
                <c:pt idx="137">
                  <c:v>62.410590</c:v>
                </c:pt>
                <c:pt idx="138">
                  <c:v>65.537503</c:v>
                </c:pt>
                <c:pt idx="139">
                  <c:v>68.954109</c:v>
                </c:pt>
                <c:pt idx="140">
                  <c:v>72.628649</c:v>
                </c:pt>
                <c:pt idx="141">
                  <c:v>76.526787</c:v>
                </c:pt>
                <c:pt idx="142">
                  <c:v>80.611953</c:v>
                </c:pt>
                <c:pt idx="143">
                  <c:v>84.845708</c:v>
                </c:pt>
                <c:pt idx="144">
                  <c:v>89.188130</c:v>
                </c:pt>
                <c:pt idx="145">
                  <c:v>93.598209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50"/>
        <c:minorUnit val="2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5"/>
        <c:minorUnit val="2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21716"/>
          <c:y val="0"/>
          <c:w val="0.875657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704654"/>
          <c:y val="0.12368"/>
          <c:w val="0.901305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'ACE&amp;Temperature - ACE &amp; Tempera'!$D$2</c:f>
              <c:strCache>
                <c:ptCount val="1"/>
                <c:pt idx="0">
                  <c:v>ACE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'ACE&amp;Temperature - ACE &amp; Tempera'!$A$3:$A$202</c:f>
              <c:numCache>
                <c:ptCount val="200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  <c:pt idx="146">
                  <c:v>1997.000000</c:v>
                </c:pt>
                <c:pt idx="147">
                  <c:v>1998.000000</c:v>
                </c:pt>
                <c:pt idx="148">
                  <c:v>1999.000000</c:v>
                </c:pt>
                <c:pt idx="149">
                  <c:v>2000.000000</c:v>
                </c:pt>
                <c:pt idx="150">
                  <c:v>2001.000000</c:v>
                </c:pt>
                <c:pt idx="151">
                  <c:v>2002.000000</c:v>
                </c:pt>
                <c:pt idx="152">
                  <c:v>2003.000000</c:v>
                </c:pt>
                <c:pt idx="153">
                  <c:v>2004.000000</c:v>
                </c:pt>
                <c:pt idx="154">
                  <c:v>2005.000000</c:v>
                </c:pt>
                <c:pt idx="155">
                  <c:v>2006.000000</c:v>
                </c:pt>
                <c:pt idx="156">
                  <c:v>2007.000000</c:v>
                </c:pt>
                <c:pt idx="157">
                  <c:v>2008.000000</c:v>
                </c:pt>
                <c:pt idx="158">
                  <c:v>2009.000000</c:v>
                </c:pt>
                <c:pt idx="159">
                  <c:v>2010.000000</c:v>
                </c:pt>
                <c:pt idx="160">
                  <c:v>2011.000000</c:v>
                </c:pt>
                <c:pt idx="161">
                  <c:v>2012.000000</c:v>
                </c:pt>
                <c:pt idx="162">
                  <c:v>2013.000000</c:v>
                </c:pt>
                <c:pt idx="163">
                  <c:v>2014.000000</c:v>
                </c:pt>
                <c:pt idx="164">
                  <c:v>2015.000000</c:v>
                </c:pt>
                <c:pt idx="165">
                  <c:v>2016.000000</c:v>
                </c:pt>
                <c:pt idx="166">
                  <c:v>2017.000000</c:v>
                </c:pt>
                <c:pt idx="167">
                  <c:v>2018.000000</c:v>
                </c:pt>
                <c:pt idx="168">
                  <c:v>2019.000000</c:v>
                </c:pt>
                <c:pt idx="169">
                  <c:v>2020.000000</c:v>
                </c:pt>
                <c:pt idx="170">
                  <c:v>2021.000000</c:v>
                </c:pt>
                <c:pt idx="171">
                  <c:v>2022.000000</c:v>
                </c:pt>
                <c:pt idx="172">
                  <c:v>2023.000000</c:v>
                </c:pt>
                <c:pt idx="173">
                  <c:v>2024.000000</c:v>
                </c:pt>
                <c:pt idx="174">
                  <c:v>2025.000000</c:v>
                </c:pt>
                <c:pt idx="175">
                  <c:v>2026.000000</c:v>
                </c:pt>
                <c:pt idx="176">
                  <c:v>2027.000000</c:v>
                </c:pt>
                <c:pt idx="177">
                  <c:v>2028.000000</c:v>
                </c:pt>
                <c:pt idx="178">
                  <c:v>2029.000000</c:v>
                </c:pt>
                <c:pt idx="179">
                  <c:v>2030.000000</c:v>
                </c:pt>
                <c:pt idx="180">
                  <c:v>2031.000000</c:v>
                </c:pt>
                <c:pt idx="181">
                  <c:v>2032.000000</c:v>
                </c:pt>
                <c:pt idx="182">
                  <c:v>2033.000000</c:v>
                </c:pt>
                <c:pt idx="183">
                  <c:v>2034.000000</c:v>
                </c:pt>
                <c:pt idx="184">
                  <c:v>2035.000000</c:v>
                </c:pt>
                <c:pt idx="185">
                  <c:v>2036.000000</c:v>
                </c:pt>
                <c:pt idx="186">
                  <c:v>2037.000000</c:v>
                </c:pt>
                <c:pt idx="187">
                  <c:v>2038.000000</c:v>
                </c:pt>
                <c:pt idx="188">
                  <c:v>2039.000000</c:v>
                </c:pt>
                <c:pt idx="189">
                  <c:v>2040.000000</c:v>
                </c:pt>
                <c:pt idx="190">
                  <c:v>2041.000000</c:v>
                </c:pt>
                <c:pt idx="191">
                  <c:v>2042.000000</c:v>
                </c:pt>
                <c:pt idx="192">
                  <c:v>2043.000000</c:v>
                </c:pt>
                <c:pt idx="193">
                  <c:v>2044.000000</c:v>
                </c:pt>
                <c:pt idx="194">
                  <c:v>2045.000000</c:v>
                </c:pt>
                <c:pt idx="195">
                  <c:v>2046.000000</c:v>
                </c:pt>
                <c:pt idx="196">
                  <c:v>2047.000000</c:v>
                </c:pt>
                <c:pt idx="197">
                  <c:v>2048.000000</c:v>
                </c:pt>
                <c:pt idx="198">
                  <c:v>2049.000000</c:v>
                </c:pt>
                <c:pt idx="199">
                  <c:v>2050.000000</c:v>
                </c:pt>
              </c:numCache>
            </c:numRef>
          </c:xVal>
          <c:yVal>
            <c:numRef>
              <c:f>'ACE&amp;Temperature - ACE &amp; Tempera'!$D$3:$D$169</c:f>
              <c:numCache>
                <c:ptCount val="158"/>
                <c:pt idx="0">
                  <c:v>47.000000</c:v>
                </c:pt>
                <c:pt idx="1">
                  <c:v>49.500000</c:v>
                </c:pt>
                <c:pt idx="2">
                  <c:v>47.500000</c:v>
                </c:pt>
                <c:pt idx="3">
                  <c:v>47.500000</c:v>
                </c:pt>
                <c:pt idx="4">
                  <c:v>47.500000</c:v>
                </c:pt>
                <c:pt idx="5">
                  <c:v>49.000000</c:v>
                </c:pt>
                <c:pt idx="6">
                  <c:v>49.500000</c:v>
                </c:pt>
                <c:pt idx="7">
                  <c:v>50.000000</c:v>
                </c:pt>
                <c:pt idx="8">
                  <c:v>50.000000</c:v>
                </c:pt>
                <c:pt idx="9">
                  <c:v>50.000000</c:v>
                </c:pt>
                <c:pt idx="10">
                  <c:v>50.000000</c:v>
                </c:pt>
                <c:pt idx="11">
                  <c:v>50.500000</c:v>
                </c:pt>
                <c:pt idx="12">
                  <c:v>55.500000</c:v>
                </c:pt>
                <c:pt idx="13">
                  <c:v>62.500000</c:v>
                </c:pt>
                <c:pt idx="14">
                  <c:v>62.500000</c:v>
                </c:pt>
                <c:pt idx="15">
                  <c:v>67.000000</c:v>
                </c:pt>
                <c:pt idx="16">
                  <c:v>62.500000</c:v>
                </c:pt>
                <c:pt idx="17">
                  <c:v>67.000000</c:v>
                </c:pt>
                <c:pt idx="18">
                  <c:v>70.500000</c:v>
                </c:pt>
                <c:pt idx="19">
                  <c:v>70.500000</c:v>
                </c:pt>
                <c:pt idx="20">
                  <c:v>70.500000</c:v>
                </c:pt>
                <c:pt idx="21">
                  <c:v>67.000000</c:v>
                </c:pt>
                <c:pt idx="22">
                  <c:v>66.500000</c:v>
                </c:pt>
                <c:pt idx="23">
                  <c:v>65.500000</c:v>
                </c:pt>
                <c:pt idx="24">
                  <c:v>69.500000</c:v>
                </c:pt>
                <c:pt idx="25">
                  <c:v>65.500000</c:v>
                </c:pt>
                <c:pt idx="26">
                  <c:v>69.500000</c:v>
                </c:pt>
                <c:pt idx="27">
                  <c:v>69.500000</c:v>
                </c:pt>
                <c:pt idx="28">
                  <c:v>69.500000</c:v>
                </c:pt>
                <c:pt idx="29">
                  <c:v>78.500000</c:v>
                </c:pt>
                <c:pt idx="30">
                  <c:v>69.500000</c:v>
                </c:pt>
                <c:pt idx="31">
                  <c:v>78.500000</c:v>
                </c:pt>
                <c:pt idx="32">
                  <c:v>94.500000</c:v>
                </c:pt>
                <c:pt idx="33">
                  <c:v>110.000000</c:v>
                </c:pt>
                <c:pt idx="34">
                  <c:v>116.000000</c:v>
                </c:pt>
                <c:pt idx="35">
                  <c:v>116.000000</c:v>
                </c:pt>
                <c:pt idx="36">
                  <c:v>116.000000</c:v>
                </c:pt>
                <c:pt idx="37">
                  <c:v>110.000000</c:v>
                </c:pt>
                <c:pt idx="38">
                  <c:v>114.500000</c:v>
                </c:pt>
                <c:pt idx="39">
                  <c:v>116.000000</c:v>
                </c:pt>
                <c:pt idx="40">
                  <c:v>116.000000</c:v>
                </c:pt>
                <c:pt idx="41">
                  <c:v>114.500000</c:v>
                </c:pt>
                <c:pt idx="42">
                  <c:v>106.000000</c:v>
                </c:pt>
                <c:pt idx="43">
                  <c:v>100.500000</c:v>
                </c:pt>
                <c:pt idx="44">
                  <c:v>91.000000</c:v>
                </c:pt>
                <c:pt idx="45">
                  <c:v>91.000000</c:v>
                </c:pt>
                <c:pt idx="46">
                  <c:v>91.000000</c:v>
                </c:pt>
                <c:pt idx="47">
                  <c:v>91.000000</c:v>
                </c:pt>
                <c:pt idx="48">
                  <c:v>89.000000</c:v>
                </c:pt>
                <c:pt idx="49">
                  <c:v>88.000000</c:v>
                </c:pt>
                <c:pt idx="50">
                  <c:v>78.500000</c:v>
                </c:pt>
                <c:pt idx="51">
                  <c:v>49.500000</c:v>
                </c:pt>
                <c:pt idx="52">
                  <c:v>60.500000</c:v>
                </c:pt>
                <c:pt idx="53">
                  <c:v>46.500000</c:v>
                </c:pt>
                <c:pt idx="54">
                  <c:v>46.500000</c:v>
                </c:pt>
                <c:pt idx="55">
                  <c:v>60.500000</c:v>
                </c:pt>
                <c:pt idx="56">
                  <c:v>60.500000</c:v>
                </c:pt>
                <c:pt idx="57">
                  <c:v>62.500000</c:v>
                </c:pt>
                <c:pt idx="58">
                  <c:v>59.000000</c:v>
                </c:pt>
                <c:pt idx="59">
                  <c:v>56.000000</c:v>
                </c:pt>
                <c:pt idx="60">
                  <c:v>47.500000</c:v>
                </c:pt>
                <c:pt idx="61">
                  <c:v>56.000000</c:v>
                </c:pt>
                <c:pt idx="62">
                  <c:v>55.000000</c:v>
                </c:pt>
                <c:pt idx="63">
                  <c:v>55.000000</c:v>
                </c:pt>
                <c:pt idx="64">
                  <c:v>58.000000</c:v>
                </c:pt>
                <c:pt idx="65">
                  <c:v>55.000000</c:v>
                </c:pt>
                <c:pt idx="66">
                  <c:v>55.000000</c:v>
                </c:pt>
                <c:pt idx="67">
                  <c:v>55.000000</c:v>
                </c:pt>
                <c:pt idx="68">
                  <c:v>55.500000</c:v>
                </c:pt>
                <c:pt idx="69">
                  <c:v>55.500000</c:v>
                </c:pt>
                <c:pt idx="70">
                  <c:v>55.500000</c:v>
                </c:pt>
                <c:pt idx="71">
                  <c:v>52.500000</c:v>
                </c:pt>
                <c:pt idx="72">
                  <c:v>53.000000</c:v>
                </c:pt>
                <c:pt idx="73">
                  <c:v>69.500000</c:v>
                </c:pt>
                <c:pt idx="74">
                  <c:v>53.000000</c:v>
                </c:pt>
                <c:pt idx="75">
                  <c:v>69.500000</c:v>
                </c:pt>
                <c:pt idx="76">
                  <c:v>69.500000</c:v>
                </c:pt>
                <c:pt idx="77">
                  <c:v>74.500000</c:v>
                </c:pt>
                <c:pt idx="78">
                  <c:v>72.000000</c:v>
                </c:pt>
                <c:pt idx="79">
                  <c:v>72.000000</c:v>
                </c:pt>
                <c:pt idx="80">
                  <c:v>73.000000</c:v>
                </c:pt>
                <c:pt idx="81">
                  <c:v>73.000000</c:v>
                </c:pt>
                <c:pt idx="82">
                  <c:v>67.000000</c:v>
                </c:pt>
                <c:pt idx="83">
                  <c:v>67.000000</c:v>
                </c:pt>
                <c:pt idx="84">
                  <c:v>73.000000</c:v>
                </c:pt>
                <c:pt idx="85">
                  <c:v>67.000000</c:v>
                </c:pt>
                <c:pt idx="86">
                  <c:v>64.500000</c:v>
                </c:pt>
                <c:pt idx="87">
                  <c:v>65.500000</c:v>
                </c:pt>
                <c:pt idx="88">
                  <c:v>65.500000</c:v>
                </c:pt>
                <c:pt idx="89">
                  <c:v>81.000000</c:v>
                </c:pt>
                <c:pt idx="90">
                  <c:v>96.000000</c:v>
                </c:pt>
                <c:pt idx="91">
                  <c:v>101.000000</c:v>
                </c:pt>
                <c:pt idx="92">
                  <c:v>101.000000</c:v>
                </c:pt>
                <c:pt idx="93">
                  <c:v>104.000000</c:v>
                </c:pt>
                <c:pt idx="94">
                  <c:v>105.000000</c:v>
                </c:pt>
                <c:pt idx="95">
                  <c:v>109.000000</c:v>
                </c:pt>
                <c:pt idx="96">
                  <c:v>109.000000</c:v>
                </c:pt>
                <c:pt idx="97">
                  <c:v>105.000000</c:v>
                </c:pt>
                <c:pt idx="98">
                  <c:v>108.500000</c:v>
                </c:pt>
                <c:pt idx="99">
                  <c:v>108.500000</c:v>
                </c:pt>
                <c:pt idx="100">
                  <c:v>96.000000</c:v>
                </c:pt>
                <c:pt idx="101">
                  <c:v>96.000000</c:v>
                </c:pt>
                <c:pt idx="102">
                  <c:v>96.000000</c:v>
                </c:pt>
                <c:pt idx="103">
                  <c:v>100.500000</c:v>
                </c:pt>
                <c:pt idx="104">
                  <c:v>103.000000</c:v>
                </c:pt>
                <c:pt idx="105">
                  <c:v>86.000000</c:v>
                </c:pt>
                <c:pt idx="106">
                  <c:v>103.000000</c:v>
                </c:pt>
                <c:pt idx="107">
                  <c:v>119.500000</c:v>
                </c:pt>
                <c:pt idx="108">
                  <c:v>103.000000</c:v>
                </c:pt>
                <c:pt idx="109">
                  <c:v>120.000000</c:v>
                </c:pt>
                <c:pt idx="110">
                  <c:v>120.000000</c:v>
                </c:pt>
                <c:pt idx="111">
                  <c:v>107.500000</c:v>
                </c:pt>
                <c:pt idx="112">
                  <c:v>107.500000</c:v>
                </c:pt>
                <c:pt idx="113">
                  <c:v>90.500000</c:v>
                </c:pt>
                <c:pt idx="114">
                  <c:v>76.000000</c:v>
                </c:pt>
                <c:pt idx="115">
                  <c:v>72.000000</c:v>
                </c:pt>
                <c:pt idx="116">
                  <c:v>72.000000</c:v>
                </c:pt>
                <c:pt idx="117">
                  <c:v>58.000000</c:v>
                </c:pt>
                <c:pt idx="118">
                  <c:v>65.500000</c:v>
                </c:pt>
                <c:pt idx="119">
                  <c:v>65.500000</c:v>
                </c:pt>
                <c:pt idx="120">
                  <c:v>72.000000</c:v>
                </c:pt>
                <c:pt idx="121">
                  <c:v>72.000000</c:v>
                </c:pt>
                <c:pt idx="122">
                  <c:v>72.000000</c:v>
                </c:pt>
                <c:pt idx="123">
                  <c:v>72.000000</c:v>
                </c:pt>
                <c:pt idx="124">
                  <c:v>80.000000</c:v>
                </c:pt>
                <c:pt idx="125">
                  <c:v>84.000000</c:v>
                </c:pt>
                <c:pt idx="126">
                  <c:v>73.500000</c:v>
                </c:pt>
                <c:pt idx="127">
                  <c:v>73.500000</c:v>
                </c:pt>
                <c:pt idx="128">
                  <c:v>86.000000</c:v>
                </c:pt>
                <c:pt idx="129">
                  <c:v>86.000000</c:v>
                </c:pt>
                <c:pt idx="130">
                  <c:v>86.000000</c:v>
                </c:pt>
                <c:pt idx="131">
                  <c:v>60.000000</c:v>
                </c:pt>
                <c:pt idx="132">
                  <c:v>80.000000</c:v>
                </c:pt>
                <c:pt idx="133">
                  <c:v>80.000000</c:v>
                </c:pt>
                <c:pt idx="134">
                  <c:v>57.500000</c:v>
                </c:pt>
                <c:pt idx="135">
                  <c:v>57.500000</c:v>
                </c:pt>
                <c:pt idx="136">
                  <c:v>86.500000</c:v>
                </c:pt>
                <c:pt idx="137">
                  <c:v>86.500000</c:v>
                </c:pt>
                <c:pt idx="138">
                  <c:v>86.500000</c:v>
                </c:pt>
                <c:pt idx="139">
                  <c:v>86.500000</c:v>
                </c:pt>
                <c:pt idx="140">
                  <c:v>97.500000</c:v>
                </c:pt>
                <c:pt idx="141">
                  <c:v>114.500000</c:v>
                </c:pt>
                <c:pt idx="142">
                  <c:v>114.500000</c:v>
                </c:pt>
                <c:pt idx="143">
                  <c:v>142.500000</c:v>
                </c:pt>
                <c:pt idx="144">
                  <c:v>171.000000</c:v>
                </c:pt>
                <c:pt idx="145">
                  <c:v>171.000000</c:v>
                </c:pt>
                <c:pt idx="146">
                  <c:v>147.500000</c:v>
                </c:pt>
                <c:pt idx="147">
                  <c:v>147.500000</c:v>
                </c:pt>
                <c:pt idx="148">
                  <c:v>132.500000</c:v>
                </c:pt>
                <c:pt idx="149">
                  <c:v>114.500000</c:v>
                </c:pt>
                <c:pt idx="150">
                  <c:v>128.000000</c:v>
                </c:pt>
                <c:pt idx="151">
                  <c:v>136.000000</c:v>
                </c:pt>
                <c:pt idx="152">
                  <c:v>137.500000</c:v>
                </c:pt>
                <c:pt idx="153">
                  <c:v>127.500000</c:v>
                </c:pt>
                <c:pt idx="154">
                  <c:v>102.500000</c:v>
                </c:pt>
                <c:pt idx="155">
                  <c:v>76.500000</c:v>
                </c:pt>
                <c:pt idx="156">
                  <c:v>100.000000</c:v>
                </c:pt>
                <c:pt idx="157">
                  <c:v>127.500000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'ACE&amp;Temperature - ACE &amp; Tempera'!$H$2</c:f>
              <c:strCache>
                <c:ptCount val="1"/>
                <c:pt idx="0">
                  <c:v>SIN ACE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'ACE&amp;Temperature - ACE &amp; Tempera'!$A$3:$A$202</c:f>
              <c:numCache>
                <c:ptCount val="200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  <c:pt idx="146">
                  <c:v>1997.000000</c:v>
                </c:pt>
                <c:pt idx="147">
                  <c:v>1998.000000</c:v>
                </c:pt>
                <c:pt idx="148">
                  <c:v>1999.000000</c:v>
                </c:pt>
                <c:pt idx="149">
                  <c:v>2000.000000</c:v>
                </c:pt>
                <c:pt idx="150">
                  <c:v>2001.000000</c:v>
                </c:pt>
                <c:pt idx="151">
                  <c:v>2002.000000</c:v>
                </c:pt>
                <c:pt idx="152">
                  <c:v>2003.000000</c:v>
                </c:pt>
                <c:pt idx="153">
                  <c:v>2004.000000</c:v>
                </c:pt>
                <c:pt idx="154">
                  <c:v>2005.000000</c:v>
                </c:pt>
                <c:pt idx="155">
                  <c:v>2006.000000</c:v>
                </c:pt>
                <c:pt idx="156">
                  <c:v>2007.000000</c:v>
                </c:pt>
                <c:pt idx="157">
                  <c:v>2008.000000</c:v>
                </c:pt>
                <c:pt idx="158">
                  <c:v>2009.000000</c:v>
                </c:pt>
                <c:pt idx="159">
                  <c:v>2010.000000</c:v>
                </c:pt>
                <c:pt idx="160">
                  <c:v>2011.000000</c:v>
                </c:pt>
                <c:pt idx="161">
                  <c:v>2012.000000</c:v>
                </c:pt>
                <c:pt idx="162">
                  <c:v>2013.000000</c:v>
                </c:pt>
                <c:pt idx="163">
                  <c:v>2014.000000</c:v>
                </c:pt>
                <c:pt idx="164">
                  <c:v>2015.000000</c:v>
                </c:pt>
                <c:pt idx="165">
                  <c:v>2016.000000</c:v>
                </c:pt>
                <c:pt idx="166">
                  <c:v>2017.000000</c:v>
                </c:pt>
                <c:pt idx="167">
                  <c:v>2018.000000</c:v>
                </c:pt>
                <c:pt idx="168">
                  <c:v>2019.000000</c:v>
                </c:pt>
                <c:pt idx="169">
                  <c:v>2020.000000</c:v>
                </c:pt>
                <c:pt idx="170">
                  <c:v>2021.000000</c:v>
                </c:pt>
                <c:pt idx="171">
                  <c:v>2022.000000</c:v>
                </c:pt>
                <c:pt idx="172">
                  <c:v>2023.000000</c:v>
                </c:pt>
                <c:pt idx="173">
                  <c:v>2024.000000</c:v>
                </c:pt>
                <c:pt idx="174">
                  <c:v>2025.000000</c:v>
                </c:pt>
                <c:pt idx="175">
                  <c:v>2026.000000</c:v>
                </c:pt>
                <c:pt idx="176">
                  <c:v>2027.000000</c:v>
                </c:pt>
                <c:pt idx="177">
                  <c:v>2028.000000</c:v>
                </c:pt>
                <c:pt idx="178">
                  <c:v>2029.000000</c:v>
                </c:pt>
                <c:pt idx="179">
                  <c:v>2030.000000</c:v>
                </c:pt>
                <c:pt idx="180">
                  <c:v>2031.000000</c:v>
                </c:pt>
                <c:pt idx="181">
                  <c:v>2032.000000</c:v>
                </c:pt>
                <c:pt idx="182">
                  <c:v>2033.000000</c:v>
                </c:pt>
                <c:pt idx="183">
                  <c:v>2034.000000</c:v>
                </c:pt>
                <c:pt idx="184">
                  <c:v>2035.000000</c:v>
                </c:pt>
                <c:pt idx="185">
                  <c:v>2036.000000</c:v>
                </c:pt>
                <c:pt idx="186">
                  <c:v>2037.000000</c:v>
                </c:pt>
                <c:pt idx="187">
                  <c:v>2038.000000</c:v>
                </c:pt>
                <c:pt idx="188">
                  <c:v>2039.000000</c:v>
                </c:pt>
                <c:pt idx="189">
                  <c:v>2040.000000</c:v>
                </c:pt>
                <c:pt idx="190">
                  <c:v>2041.000000</c:v>
                </c:pt>
                <c:pt idx="191">
                  <c:v>2042.000000</c:v>
                </c:pt>
                <c:pt idx="192">
                  <c:v>2043.000000</c:v>
                </c:pt>
                <c:pt idx="193">
                  <c:v>2044.000000</c:v>
                </c:pt>
                <c:pt idx="194">
                  <c:v>2045.000000</c:v>
                </c:pt>
                <c:pt idx="195">
                  <c:v>2046.000000</c:v>
                </c:pt>
                <c:pt idx="196">
                  <c:v>2047.000000</c:v>
                </c:pt>
                <c:pt idx="197">
                  <c:v>2048.000000</c:v>
                </c:pt>
                <c:pt idx="198">
                  <c:v>2049.000000</c:v>
                </c:pt>
                <c:pt idx="199">
                  <c:v>2050.000000</c:v>
                </c:pt>
              </c:numCache>
            </c:numRef>
          </c:xVal>
          <c:yVal>
            <c:numRef>
              <c:f>'ACE&amp;Temperature - ACE &amp; Tempera'!$H$3:$H$202</c:f>
              <c:numCache>
                <c:ptCount val="200"/>
                <c:pt idx="0">
                  <c:v>20.236068</c:v>
                </c:pt>
                <c:pt idx="1">
                  <c:v>19.003091</c:v>
                </c:pt>
                <c:pt idx="2">
                  <c:v>18.167827</c:v>
                </c:pt>
                <c:pt idx="3">
                  <c:v>17.741658</c:v>
                </c:pt>
                <c:pt idx="4">
                  <c:v>17.731877</c:v>
                </c:pt>
                <c:pt idx="5">
                  <c:v>18.141617</c:v>
                </c:pt>
                <c:pt idx="6">
                  <c:v>18.969820</c:v>
                </c:pt>
                <c:pt idx="7">
                  <c:v>20.211247</c:v>
                </c:pt>
                <c:pt idx="8">
                  <c:v>21.856529</c:v>
                </c:pt>
                <c:pt idx="9">
                  <c:v>23.892261</c:v>
                </c:pt>
                <c:pt idx="10">
                  <c:v>26.301140</c:v>
                </c:pt>
                <c:pt idx="11">
                  <c:v>29.062132</c:v>
                </c:pt>
                <c:pt idx="12">
                  <c:v>32.150686</c:v>
                </c:pt>
                <c:pt idx="13">
                  <c:v>35.538976</c:v>
                </c:pt>
                <c:pt idx="14">
                  <c:v>39.196185</c:v>
                </c:pt>
                <c:pt idx="15">
                  <c:v>43.088806</c:v>
                </c:pt>
                <c:pt idx="16">
                  <c:v>47.180980</c:v>
                </c:pt>
                <c:pt idx="17">
                  <c:v>51.434856</c:v>
                </c:pt>
                <c:pt idx="18">
                  <c:v>55.810965</c:v>
                </c:pt>
                <c:pt idx="19">
                  <c:v>60.268618</c:v>
                </c:pt>
                <c:pt idx="20">
                  <c:v>64.766312</c:v>
                </c:pt>
                <c:pt idx="21">
                  <c:v>69.262143</c:v>
                </c:pt>
                <c:pt idx="22">
                  <c:v>73.714224</c:v>
                </c:pt>
                <c:pt idx="23">
                  <c:v>78.081108</c:v>
                </c:pt>
                <c:pt idx="24">
                  <c:v>82.322198</c:v>
                </c:pt>
                <c:pt idx="25">
                  <c:v>86.398154</c:v>
                </c:pt>
                <c:pt idx="26">
                  <c:v>90.271285</c:v>
                </c:pt>
                <c:pt idx="27">
                  <c:v>93.905929</c:v>
                </c:pt>
                <c:pt idx="28">
                  <c:v>97.268803</c:v>
                </c:pt>
                <c:pt idx="29">
                  <c:v>100.329344</c:v>
                </c:pt>
                <c:pt idx="30">
                  <c:v>103.060006</c:v>
                </c:pt>
                <c:pt idx="31">
                  <c:v>105.436541</c:v>
                </c:pt>
                <c:pt idx="32">
                  <c:v>107.438240</c:v>
                </c:pt>
                <c:pt idx="33">
                  <c:v>109.048137</c:v>
                </c:pt>
                <c:pt idx="34">
                  <c:v>110.253182</c:v>
                </c:pt>
                <c:pt idx="35">
                  <c:v>111.044370</c:v>
                </c:pt>
                <c:pt idx="36">
                  <c:v>111.416831</c:v>
                </c:pt>
                <c:pt idx="37">
                  <c:v>111.369880</c:v>
                </c:pt>
                <c:pt idx="38">
                  <c:v>110.907021</c:v>
                </c:pt>
                <c:pt idx="39">
                  <c:v>110.035914</c:v>
                </c:pt>
                <c:pt idx="40">
                  <c:v>108.768299</c:v>
                </c:pt>
                <c:pt idx="41">
                  <c:v>107.119876</c:v>
                </c:pt>
                <c:pt idx="42">
                  <c:v>105.110151</c:v>
                </c:pt>
                <c:pt idx="43">
                  <c:v>102.762241</c:v>
                </c:pt>
                <c:pt idx="44">
                  <c:v>100.102641</c:v>
                </c:pt>
                <c:pt idx="45">
                  <c:v>97.160959</c:v>
                </c:pt>
                <c:pt idx="46">
                  <c:v>93.969624</c:v>
                </c:pt>
                <c:pt idx="47">
                  <c:v>90.563557</c:v>
                </c:pt>
                <c:pt idx="48">
                  <c:v>86.979827</c:v>
                </c:pt>
                <c:pt idx="49">
                  <c:v>83.257277</c:v>
                </c:pt>
                <c:pt idx="50">
                  <c:v>79.436136</c:v>
                </c:pt>
                <c:pt idx="51">
                  <c:v>75.557620</c:v>
                </c:pt>
                <c:pt idx="52">
                  <c:v>71.663516</c:v>
                </c:pt>
                <c:pt idx="53">
                  <c:v>67.795769</c:v>
                </c:pt>
                <c:pt idx="54">
                  <c:v>63.996060</c:v>
                </c:pt>
                <c:pt idx="55">
                  <c:v>60.305389</c:v>
                </c:pt>
                <c:pt idx="56">
                  <c:v>56.763668</c:v>
                </c:pt>
                <c:pt idx="57">
                  <c:v>53.409320</c:v>
                </c:pt>
                <c:pt idx="58">
                  <c:v>50.278897</c:v>
                </c:pt>
                <c:pt idx="59">
                  <c:v>47.406711</c:v>
                </c:pt>
                <c:pt idx="60">
                  <c:v>44.824496</c:v>
                </c:pt>
                <c:pt idx="61">
                  <c:v>42.561088</c:v>
                </c:pt>
                <c:pt idx="62">
                  <c:v>40.642139</c:v>
                </c:pt>
                <c:pt idx="63">
                  <c:v>39.089856</c:v>
                </c:pt>
                <c:pt idx="64">
                  <c:v>37.922786</c:v>
                </c:pt>
                <c:pt idx="65">
                  <c:v>37.155624</c:v>
                </c:pt>
                <c:pt idx="66">
                  <c:v>36.799072</c:v>
                </c:pt>
                <c:pt idx="67">
                  <c:v>36.859727</c:v>
                </c:pt>
                <c:pt idx="68">
                  <c:v>37.340019</c:v>
                </c:pt>
                <c:pt idx="69">
                  <c:v>38.238184</c:v>
                </c:pt>
                <c:pt idx="70">
                  <c:v>39.548284</c:v>
                </c:pt>
                <c:pt idx="71">
                  <c:v>41.260264</c:v>
                </c:pt>
                <c:pt idx="72">
                  <c:v>43.360054</c:v>
                </c:pt>
                <c:pt idx="73">
                  <c:v>45.829710</c:v>
                </c:pt>
                <c:pt idx="74">
                  <c:v>48.647590</c:v>
                </c:pt>
                <c:pt idx="75">
                  <c:v>51.788574</c:v>
                </c:pt>
                <c:pt idx="76">
                  <c:v>55.224315</c:v>
                </c:pt>
                <c:pt idx="77">
                  <c:v>58.923520</c:v>
                </c:pt>
                <c:pt idx="78">
                  <c:v>62.852261</c:v>
                </c:pt>
                <c:pt idx="79">
                  <c:v>66.974321</c:v>
                </c:pt>
                <c:pt idx="80">
                  <c:v>71.251548</c:v>
                </c:pt>
                <c:pt idx="81">
                  <c:v>75.644242</c:v>
                </c:pt>
                <c:pt idx="82">
                  <c:v>80.111547</c:v>
                </c:pt>
                <c:pt idx="83">
                  <c:v>84.611863</c:v>
                </c:pt>
                <c:pt idx="84">
                  <c:v>89.103260</c:v>
                </c:pt>
                <c:pt idx="85">
                  <c:v>93.543896</c:v>
                </c:pt>
                <c:pt idx="86">
                  <c:v>97.892438</c:v>
                </c:pt>
                <c:pt idx="87">
                  <c:v>102.108473</c:v>
                </c:pt>
                <c:pt idx="88">
                  <c:v>106.152909</c:v>
                </c:pt>
                <c:pt idx="89">
                  <c:v>109.988373</c:v>
                </c:pt>
                <c:pt idx="90">
                  <c:v>113.579577</c:v>
                </c:pt>
                <c:pt idx="91">
                  <c:v>116.893674</c:v>
                </c:pt>
                <c:pt idx="92">
                  <c:v>119.900587</c:v>
                </c:pt>
                <c:pt idx="93">
                  <c:v>122.573306</c:v>
                </c:pt>
                <c:pt idx="94">
                  <c:v>124.888162</c:v>
                </c:pt>
                <c:pt idx="95">
                  <c:v>126.825062</c:v>
                </c:pt>
                <c:pt idx="96">
                  <c:v>128.367688</c:v>
                </c:pt>
                <c:pt idx="97">
                  <c:v>129.503663</c:v>
                </c:pt>
                <c:pt idx="98">
                  <c:v>130.224670</c:v>
                </c:pt>
                <c:pt idx="99">
                  <c:v>130.526543</c:v>
                </c:pt>
                <c:pt idx="100">
                  <c:v>130.409299</c:v>
                </c:pt>
                <c:pt idx="101">
                  <c:v>129.877146</c:v>
                </c:pt>
                <c:pt idx="102">
                  <c:v>128.938437</c:v>
                </c:pt>
                <c:pt idx="103">
                  <c:v>127.605586</c:v>
                </c:pt>
                <c:pt idx="104">
                  <c:v>125.894946</c:v>
                </c:pt>
                <c:pt idx="105">
                  <c:v>123.826645</c:v>
                </c:pt>
                <c:pt idx="106">
                  <c:v>121.424384</c:v>
                </c:pt>
                <c:pt idx="107">
                  <c:v>118.715201</c:v>
                </c:pt>
                <c:pt idx="108">
                  <c:v>115.729201</c:v>
                </c:pt>
                <c:pt idx="109">
                  <c:v>112.499254</c:v>
                </c:pt>
                <c:pt idx="110">
                  <c:v>109.060669</c:v>
                </c:pt>
                <c:pt idx="111">
                  <c:v>105.450837</c:v>
                </c:pt>
                <c:pt idx="112">
                  <c:v>101.708864</c:v>
                </c:pt>
                <c:pt idx="113">
                  <c:v>97.875172</c:v>
                </c:pt>
                <c:pt idx="114">
                  <c:v>93.991103</c:v>
                </c:pt>
                <c:pt idx="115">
                  <c:v>90.098499</c:v>
                </c:pt>
                <c:pt idx="116">
                  <c:v>86.239291</c:v>
                </c:pt>
                <c:pt idx="117">
                  <c:v>82.455073</c:v>
                </c:pt>
                <c:pt idx="118">
                  <c:v>78.786692</c:v>
                </c:pt>
                <c:pt idx="119">
                  <c:v>75.273837</c:v>
                </c:pt>
                <c:pt idx="120">
                  <c:v>71.954641</c:v>
                </c:pt>
                <c:pt idx="121">
                  <c:v>68.865306</c:v>
                </c:pt>
                <c:pt idx="122">
                  <c:v>66.039734</c:v>
                </c:pt>
                <c:pt idx="123">
                  <c:v>63.509192</c:v>
                </c:pt>
                <c:pt idx="124">
                  <c:v>61.302001</c:v>
                </c:pt>
                <c:pt idx="125">
                  <c:v>59.443249</c:v>
                </c:pt>
                <c:pt idx="126">
                  <c:v>57.954544</c:v>
                </c:pt>
                <c:pt idx="127">
                  <c:v>56.853796</c:v>
                </c:pt>
                <c:pt idx="128">
                  <c:v>56.155040</c:v>
                </c:pt>
                <c:pt idx="129">
                  <c:v>55.868291</c:v>
                </c:pt>
                <c:pt idx="130">
                  <c:v>55.999451</c:v>
                </c:pt>
                <c:pt idx="131">
                  <c:v>56.550244</c:v>
                </c:pt>
                <c:pt idx="132">
                  <c:v>57.518204</c:v>
                </c:pt>
                <c:pt idx="133">
                  <c:v>58.896693</c:v>
                </c:pt>
                <c:pt idx="134">
                  <c:v>60.674974</c:v>
                </c:pt>
                <c:pt idx="135">
                  <c:v>62.838314</c:v>
                </c:pt>
                <c:pt idx="136">
                  <c:v>65.368133</c:v>
                </c:pt>
                <c:pt idx="137">
                  <c:v>68.242190</c:v>
                </c:pt>
                <c:pt idx="138">
                  <c:v>71.434803</c:v>
                </c:pt>
                <c:pt idx="139">
                  <c:v>74.917109</c:v>
                </c:pt>
                <c:pt idx="140">
                  <c:v>78.657349</c:v>
                </c:pt>
                <c:pt idx="141">
                  <c:v>82.621187</c:v>
                </c:pt>
                <c:pt idx="142">
                  <c:v>86.772053</c:v>
                </c:pt>
                <c:pt idx="143">
                  <c:v>91.071508</c:v>
                </c:pt>
                <c:pt idx="144">
                  <c:v>95.479630</c:v>
                </c:pt>
                <c:pt idx="145">
                  <c:v>99.955409</c:v>
                </c:pt>
                <c:pt idx="146">
                  <c:v>104.457161</c:v>
                </c:pt>
                <c:pt idx="147">
                  <c:v>108.942940</c:v>
                </c:pt>
                <c:pt idx="148">
                  <c:v>113.370962</c:v>
                </c:pt>
                <c:pt idx="149">
                  <c:v>117.700019</c:v>
                </c:pt>
                <c:pt idx="150">
                  <c:v>121.889892</c:v>
                </c:pt>
                <c:pt idx="151">
                  <c:v>125.901752</c:v>
                </c:pt>
                <c:pt idx="152">
                  <c:v>129.698550</c:v>
                </c:pt>
                <c:pt idx="153">
                  <c:v>133.245385</c:v>
                </c:pt>
                <c:pt idx="154">
                  <c:v>136.509853</c:v>
                </c:pt>
                <c:pt idx="155">
                  <c:v>139.462373</c:v>
                </c:pt>
                <c:pt idx="156">
                  <c:v>142.076480</c:v>
                </c:pt>
                <c:pt idx="157">
                  <c:v>144.329089</c:v>
                </c:pt>
                <c:pt idx="158">
                  <c:v>146.200728</c:v>
                </c:pt>
                <c:pt idx="159">
                  <c:v>147.675734</c:v>
                </c:pt>
                <c:pt idx="160">
                  <c:v>148.742402</c:v>
                </c:pt>
                <c:pt idx="161">
                  <c:v>149.393111</c:v>
                </c:pt>
                <c:pt idx="162">
                  <c:v>149.624395</c:v>
                </c:pt>
                <c:pt idx="163">
                  <c:v>149.436978</c:v>
                </c:pt>
                <c:pt idx="164">
                  <c:v>148.835768</c:v>
                </c:pt>
                <c:pt idx="165">
                  <c:v>147.829807</c:v>
                </c:pt>
                <c:pt idx="166">
                  <c:v>146.432184</c:v>
                </c:pt>
                <c:pt idx="167">
                  <c:v>144.659897</c:v>
                </c:pt>
                <c:pt idx="168">
                  <c:v>142.533690</c:v>
                </c:pt>
                <c:pt idx="169">
                  <c:v>140.077842</c:v>
                </c:pt>
                <c:pt idx="170">
                  <c:v>137.319929</c:v>
                </c:pt>
                <c:pt idx="171">
                  <c:v>134.290540</c:v>
                </c:pt>
                <c:pt idx="172">
                  <c:v>131.022981</c:v>
                </c:pt>
                <c:pt idx="173">
                  <c:v>127.552934</c:v>
                </c:pt>
                <c:pt idx="174">
                  <c:v>123.918108</c:v>
                </c:pt>
                <c:pt idx="175">
                  <c:v>120.157855</c:v>
                </c:pt>
                <c:pt idx="176">
                  <c:v>116.312782</c:v>
                </c:pt>
                <c:pt idx="177">
                  <c:v>112.424344</c:v>
                </c:pt>
                <c:pt idx="178">
                  <c:v>108.534427</c:v>
                </c:pt>
                <c:pt idx="179">
                  <c:v>104.684935</c:v>
                </c:pt>
                <c:pt idx="180">
                  <c:v>100.917365</c:v>
                </c:pt>
                <c:pt idx="181">
                  <c:v>97.272397</c:v>
                </c:pt>
                <c:pt idx="182">
                  <c:v>93.789485</c:v>
                </c:pt>
                <c:pt idx="183">
                  <c:v>90.506467</c:v>
                </c:pt>
                <c:pt idx="184">
                  <c:v>87.459179</c:v>
                </c:pt>
                <c:pt idx="185">
                  <c:v>84.681105</c:v>
                </c:pt>
                <c:pt idx="186">
                  <c:v>82.203037</c:v>
                </c:pt>
                <c:pt idx="187">
                  <c:v>80.052772</c:v>
                </c:pt>
                <c:pt idx="188">
                  <c:v>78.254830</c:v>
                </c:pt>
                <c:pt idx="189">
                  <c:v>76.830210</c:v>
                </c:pt>
                <c:pt idx="190">
                  <c:v>75.796182</c:v>
                </c:pt>
                <c:pt idx="191">
                  <c:v>75.166114</c:v>
                </c:pt>
                <c:pt idx="192">
                  <c:v>74.949336</c:v>
                </c:pt>
                <c:pt idx="193">
                  <c:v>75.151049</c:v>
                </c:pt>
                <c:pt idx="194">
                  <c:v>75.772275</c:v>
                </c:pt>
                <c:pt idx="195">
                  <c:v>76.809840</c:v>
                </c:pt>
                <c:pt idx="196">
                  <c:v>78.256414</c:v>
                </c:pt>
                <c:pt idx="197">
                  <c:v>80.100579</c:v>
                </c:pt>
                <c:pt idx="198">
                  <c:v>82.326943</c:v>
                </c:pt>
                <c:pt idx="199">
                  <c:v>84.916296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'ACE&amp;Temperature - ACE &amp; Tempera'!$I$2</c:f>
              <c:strCache>
                <c:ptCount val="1"/>
                <c:pt idx="0">
                  <c:v>SIN ACE Median Check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'ACE&amp;Temperature - ACE &amp; Tempera'!$A$3:$A$202</c:f>
              <c:numCache>
                <c:ptCount val="200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  <c:pt idx="146">
                  <c:v>1997.000000</c:v>
                </c:pt>
                <c:pt idx="147">
                  <c:v>1998.000000</c:v>
                </c:pt>
                <c:pt idx="148">
                  <c:v>1999.000000</c:v>
                </c:pt>
                <c:pt idx="149">
                  <c:v>2000.000000</c:v>
                </c:pt>
                <c:pt idx="150">
                  <c:v>2001.000000</c:v>
                </c:pt>
                <c:pt idx="151">
                  <c:v>2002.000000</c:v>
                </c:pt>
                <c:pt idx="152">
                  <c:v>2003.000000</c:v>
                </c:pt>
                <c:pt idx="153">
                  <c:v>2004.000000</c:v>
                </c:pt>
                <c:pt idx="154">
                  <c:v>2005.000000</c:v>
                </c:pt>
                <c:pt idx="155">
                  <c:v>2006.000000</c:v>
                </c:pt>
                <c:pt idx="156">
                  <c:v>2007.000000</c:v>
                </c:pt>
                <c:pt idx="157">
                  <c:v>2008.000000</c:v>
                </c:pt>
                <c:pt idx="158">
                  <c:v>2009.000000</c:v>
                </c:pt>
                <c:pt idx="159">
                  <c:v>2010.000000</c:v>
                </c:pt>
                <c:pt idx="160">
                  <c:v>2011.000000</c:v>
                </c:pt>
                <c:pt idx="161">
                  <c:v>2012.000000</c:v>
                </c:pt>
                <c:pt idx="162">
                  <c:v>2013.000000</c:v>
                </c:pt>
                <c:pt idx="163">
                  <c:v>2014.000000</c:v>
                </c:pt>
                <c:pt idx="164">
                  <c:v>2015.000000</c:v>
                </c:pt>
                <c:pt idx="165">
                  <c:v>2016.000000</c:v>
                </c:pt>
                <c:pt idx="166">
                  <c:v>2017.000000</c:v>
                </c:pt>
                <c:pt idx="167">
                  <c:v>2018.000000</c:v>
                </c:pt>
                <c:pt idx="168">
                  <c:v>2019.000000</c:v>
                </c:pt>
                <c:pt idx="169">
                  <c:v>2020.000000</c:v>
                </c:pt>
                <c:pt idx="170">
                  <c:v>2021.000000</c:v>
                </c:pt>
                <c:pt idx="171">
                  <c:v>2022.000000</c:v>
                </c:pt>
                <c:pt idx="172">
                  <c:v>2023.000000</c:v>
                </c:pt>
                <c:pt idx="173">
                  <c:v>2024.000000</c:v>
                </c:pt>
                <c:pt idx="174">
                  <c:v>2025.000000</c:v>
                </c:pt>
                <c:pt idx="175">
                  <c:v>2026.000000</c:v>
                </c:pt>
                <c:pt idx="176">
                  <c:v>2027.000000</c:v>
                </c:pt>
                <c:pt idx="177">
                  <c:v>2028.000000</c:v>
                </c:pt>
                <c:pt idx="178">
                  <c:v>2029.000000</c:v>
                </c:pt>
                <c:pt idx="179">
                  <c:v>2030.000000</c:v>
                </c:pt>
                <c:pt idx="180">
                  <c:v>2031.000000</c:v>
                </c:pt>
                <c:pt idx="181">
                  <c:v>2032.000000</c:v>
                </c:pt>
                <c:pt idx="182">
                  <c:v>2033.000000</c:v>
                </c:pt>
                <c:pt idx="183">
                  <c:v>2034.000000</c:v>
                </c:pt>
                <c:pt idx="184">
                  <c:v>2035.000000</c:v>
                </c:pt>
                <c:pt idx="185">
                  <c:v>2036.000000</c:v>
                </c:pt>
                <c:pt idx="186">
                  <c:v>2037.000000</c:v>
                </c:pt>
                <c:pt idx="187">
                  <c:v>2038.000000</c:v>
                </c:pt>
                <c:pt idx="188">
                  <c:v>2039.000000</c:v>
                </c:pt>
                <c:pt idx="189">
                  <c:v>2040.000000</c:v>
                </c:pt>
                <c:pt idx="190">
                  <c:v>2041.000000</c:v>
                </c:pt>
                <c:pt idx="191">
                  <c:v>2042.000000</c:v>
                </c:pt>
                <c:pt idx="192">
                  <c:v>2043.000000</c:v>
                </c:pt>
                <c:pt idx="193">
                  <c:v>2044.000000</c:v>
                </c:pt>
                <c:pt idx="194">
                  <c:v>2045.000000</c:v>
                </c:pt>
                <c:pt idx="195">
                  <c:v>2046.000000</c:v>
                </c:pt>
                <c:pt idx="196">
                  <c:v>2047.000000</c:v>
                </c:pt>
                <c:pt idx="197">
                  <c:v>2048.000000</c:v>
                </c:pt>
                <c:pt idx="198">
                  <c:v>2049.000000</c:v>
                </c:pt>
                <c:pt idx="199">
                  <c:v>2050.000000</c:v>
                </c:pt>
              </c:numCache>
            </c:numRef>
          </c:xVal>
          <c:yVal>
            <c:numRef>
              <c:f>'ACE&amp;Temperature - ACE &amp; Tempera'!$I$3:$I$202</c:f>
              <c:numCache>
                <c:ptCount val="200"/>
                <c:pt idx="0">
                  <c:v>23.405368</c:v>
                </c:pt>
                <c:pt idx="1">
                  <c:v>22.106691</c:v>
                </c:pt>
                <c:pt idx="2">
                  <c:v>21.205727</c:v>
                </c:pt>
                <c:pt idx="3">
                  <c:v>20.713858</c:v>
                </c:pt>
                <c:pt idx="4">
                  <c:v>20.638377</c:v>
                </c:pt>
                <c:pt idx="5">
                  <c:v>20.982417</c:v>
                </c:pt>
                <c:pt idx="6">
                  <c:v>21.744920</c:v>
                </c:pt>
                <c:pt idx="7">
                  <c:v>22.920647</c:v>
                </c:pt>
                <c:pt idx="8">
                  <c:v>24.500229</c:v>
                </c:pt>
                <c:pt idx="9">
                  <c:v>26.470261</c:v>
                </c:pt>
                <c:pt idx="10">
                  <c:v>28.813440</c:v>
                </c:pt>
                <c:pt idx="11">
                  <c:v>31.508732</c:v>
                </c:pt>
                <c:pt idx="12">
                  <c:v>34.531586</c:v>
                </c:pt>
                <c:pt idx="13">
                  <c:v>37.854176</c:v>
                </c:pt>
                <c:pt idx="14">
                  <c:v>41.445685</c:v>
                </c:pt>
                <c:pt idx="15">
                  <c:v>45.272606</c:v>
                </c:pt>
                <c:pt idx="16">
                  <c:v>49.299080</c:v>
                </c:pt>
                <c:pt idx="17">
                  <c:v>53.487256</c:v>
                </c:pt>
                <c:pt idx="18">
                  <c:v>57.797665</c:v>
                </c:pt>
                <c:pt idx="19">
                  <c:v>62.189618</c:v>
                </c:pt>
                <c:pt idx="20">
                  <c:v>66.621612</c:v>
                </c:pt>
                <c:pt idx="21">
                  <c:v>71.051743</c:v>
                </c:pt>
                <c:pt idx="22">
                  <c:v>75.438124</c:v>
                </c:pt>
                <c:pt idx="23">
                  <c:v>79.739308</c:v>
                </c:pt>
                <c:pt idx="24">
                  <c:v>83.914698</c:v>
                </c:pt>
                <c:pt idx="25">
                  <c:v>87.924954</c:v>
                </c:pt>
                <c:pt idx="26">
                  <c:v>91.732385</c:v>
                </c:pt>
                <c:pt idx="27">
                  <c:v>95.301329</c:v>
                </c:pt>
                <c:pt idx="28">
                  <c:v>98.598503</c:v>
                </c:pt>
                <c:pt idx="29">
                  <c:v>101.593344</c:v>
                </c:pt>
                <c:pt idx="30">
                  <c:v>104.258306</c:v>
                </c:pt>
                <c:pt idx="31">
                  <c:v>106.569141</c:v>
                </c:pt>
                <c:pt idx="32">
                  <c:v>108.505140</c:v>
                </c:pt>
                <c:pt idx="33">
                  <c:v>110.049337</c:v>
                </c:pt>
                <c:pt idx="34">
                  <c:v>111.188682</c:v>
                </c:pt>
                <c:pt idx="35">
                  <c:v>111.914170</c:v>
                </c:pt>
                <c:pt idx="36">
                  <c:v>112.220931</c:v>
                </c:pt>
                <c:pt idx="37">
                  <c:v>112.108280</c:v>
                </c:pt>
                <c:pt idx="38">
                  <c:v>111.579721</c:v>
                </c:pt>
                <c:pt idx="39">
                  <c:v>110.642914</c:v>
                </c:pt>
                <c:pt idx="40">
                  <c:v>109.309599</c:v>
                </c:pt>
                <c:pt idx="41">
                  <c:v>107.595476</c:v>
                </c:pt>
                <c:pt idx="42">
                  <c:v>105.520051</c:v>
                </c:pt>
                <c:pt idx="43">
                  <c:v>103.106441</c:v>
                </c:pt>
                <c:pt idx="44">
                  <c:v>100.381141</c:v>
                </c:pt>
                <c:pt idx="45">
                  <c:v>97.373759</c:v>
                </c:pt>
                <c:pt idx="46">
                  <c:v>94.116724</c:v>
                </c:pt>
                <c:pt idx="47">
                  <c:v>90.644957</c:v>
                </c:pt>
                <c:pt idx="48">
                  <c:v>86.995527</c:v>
                </c:pt>
                <c:pt idx="49">
                  <c:v>83.207277</c:v>
                </c:pt>
                <c:pt idx="50">
                  <c:v>79.320436</c:v>
                </c:pt>
                <c:pt idx="51">
                  <c:v>75.376220</c:v>
                </c:pt>
                <c:pt idx="52">
                  <c:v>71.416416</c:v>
                </c:pt>
                <c:pt idx="53">
                  <c:v>67.482969</c:v>
                </c:pt>
                <c:pt idx="54">
                  <c:v>63.617560</c:v>
                </c:pt>
                <c:pt idx="55">
                  <c:v>59.861189</c:v>
                </c:pt>
                <c:pt idx="56">
                  <c:v>56.253768</c:v>
                </c:pt>
                <c:pt idx="57">
                  <c:v>52.833720</c:v>
                </c:pt>
                <c:pt idx="58">
                  <c:v>49.637597</c:v>
                </c:pt>
                <c:pt idx="59">
                  <c:v>46.699711</c:v>
                </c:pt>
                <c:pt idx="60">
                  <c:v>44.051796</c:v>
                </c:pt>
                <c:pt idx="61">
                  <c:v>41.722688</c:v>
                </c:pt>
                <c:pt idx="62">
                  <c:v>39.738039</c:v>
                </c:pt>
                <c:pt idx="63">
                  <c:v>38.120056</c:v>
                </c:pt>
                <c:pt idx="64">
                  <c:v>36.887286</c:v>
                </c:pt>
                <c:pt idx="65">
                  <c:v>36.054424</c:v>
                </c:pt>
                <c:pt idx="66">
                  <c:v>35.632172</c:v>
                </c:pt>
                <c:pt idx="67">
                  <c:v>35.627127</c:v>
                </c:pt>
                <c:pt idx="68">
                  <c:v>36.041719</c:v>
                </c:pt>
                <c:pt idx="69">
                  <c:v>36.874184</c:v>
                </c:pt>
                <c:pt idx="70">
                  <c:v>38.118584</c:v>
                </c:pt>
                <c:pt idx="71">
                  <c:v>39.764864</c:v>
                </c:pt>
                <c:pt idx="72">
                  <c:v>41.798954</c:v>
                </c:pt>
                <c:pt idx="73">
                  <c:v>44.202910</c:v>
                </c:pt>
                <c:pt idx="74">
                  <c:v>46.955090</c:v>
                </c:pt>
                <c:pt idx="75">
                  <c:v>50.030374</c:v>
                </c:pt>
                <c:pt idx="76">
                  <c:v>53.400415</c:v>
                </c:pt>
                <c:pt idx="77">
                  <c:v>57.033920</c:v>
                </c:pt>
                <c:pt idx="78">
                  <c:v>60.896961</c:v>
                </c:pt>
                <c:pt idx="79">
                  <c:v>64.953321</c:v>
                </c:pt>
                <c:pt idx="80">
                  <c:v>69.164848</c:v>
                </c:pt>
                <c:pt idx="81">
                  <c:v>73.491842</c:v>
                </c:pt>
                <c:pt idx="82">
                  <c:v>77.893447</c:v>
                </c:pt>
                <c:pt idx="83">
                  <c:v>82.328063</c:v>
                </c:pt>
                <c:pt idx="84">
                  <c:v>86.753760</c:v>
                </c:pt>
                <c:pt idx="85">
                  <c:v>91.128696</c:v>
                </c:pt>
                <c:pt idx="86">
                  <c:v>95.411538</c:v>
                </c:pt>
                <c:pt idx="87">
                  <c:v>99.561873</c:v>
                </c:pt>
                <c:pt idx="88">
                  <c:v>103.540609</c:v>
                </c:pt>
                <c:pt idx="89">
                  <c:v>107.310373</c:v>
                </c:pt>
                <c:pt idx="90">
                  <c:v>110.835877</c:v>
                </c:pt>
                <c:pt idx="91">
                  <c:v>114.084274</c:v>
                </c:pt>
                <c:pt idx="92">
                  <c:v>117.025487</c:v>
                </c:pt>
                <c:pt idx="93">
                  <c:v>119.632506</c:v>
                </c:pt>
                <c:pt idx="94">
                  <c:v>121.881662</c:v>
                </c:pt>
                <c:pt idx="95">
                  <c:v>123.752862</c:v>
                </c:pt>
                <c:pt idx="96">
                  <c:v>125.229788</c:v>
                </c:pt>
                <c:pt idx="97">
                  <c:v>126.300063</c:v>
                </c:pt>
                <c:pt idx="98">
                  <c:v>126.955370</c:v>
                </c:pt>
                <c:pt idx="99">
                  <c:v>127.191543</c:v>
                </c:pt>
                <c:pt idx="100">
                  <c:v>127.008599</c:v>
                </c:pt>
                <c:pt idx="101">
                  <c:v>126.410746</c:v>
                </c:pt>
                <c:pt idx="102">
                  <c:v>125.406337</c:v>
                </c:pt>
                <c:pt idx="103">
                  <c:v>124.007786</c:v>
                </c:pt>
                <c:pt idx="104">
                  <c:v>122.231446</c:v>
                </c:pt>
                <c:pt idx="105">
                  <c:v>120.097445</c:v>
                </c:pt>
                <c:pt idx="106">
                  <c:v>117.629484</c:v>
                </c:pt>
                <c:pt idx="107">
                  <c:v>114.854601</c:v>
                </c:pt>
                <c:pt idx="108">
                  <c:v>111.802901</c:v>
                </c:pt>
                <c:pt idx="109">
                  <c:v>108.507254</c:v>
                </c:pt>
                <c:pt idx="110">
                  <c:v>105.002969</c:v>
                </c:pt>
                <c:pt idx="111">
                  <c:v>101.327437</c:v>
                </c:pt>
                <c:pt idx="112">
                  <c:v>97.519764</c:v>
                </c:pt>
                <c:pt idx="113">
                  <c:v>93.620372</c:v>
                </c:pt>
                <c:pt idx="114">
                  <c:v>89.670603</c:v>
                </c:pt>
                <c:pt idx="115">
                  <c:v>85.712299</c:v>
                </c:pt>
                <c:pt idx="116">
                  <c:v>81.787391</c:v>
                </c:pt>
                <c:pt idx="117">
                  <c:v>77.937473</c:v>
                </c:pt>
                <c:pt idx="118">
                  <c:v>74.203392</c:v>
                </c:pt>
                <c:pt idx="119">
                  <c:v>70.624837</c:v>
                </c:pt>
                <c:pt idx="120">
                  <c:v>67.239941</c:v>
                </c:pt>
                <c:pt idx="121">
                  <c:v>64.084906</c:v>
                </c:pt>
                <c:pt idx="122">
                  <c:v>61.193634</c:v>
                </c:pt>
                <c:pt idx="123">
                  <c:v>58.597392</c:v>
                </c:pt>
                <c:pt idx="124">
                  <c:v>56.324501</c:v>
                </c:pt>
                <c:pt idx="125">
                  <c:v>54.400049</c:v>
                </c:pt>
                <c:pt idx="126">
                  <c:v>52.845644</c:v>
                </c:pt>
                <c:pt idx="127">
                  <c:v>51.679196</c:v>
                </c:pt>
                <c:pt idx="128">
                  <c:v>50.914740</c:v>
                </c:pt>
                <c:pt idx="129">
                  <c:v>50.562291</c:v>
                </c:pt>
                <c:pt idx="130">
                  <c:v>50.627751</c:v>
                </c:pt>
                <c:pt idx="131">
                  <c:v>51.112844</c:v>
                </c:pt>
                <c:pt idx="132">
                  <c:v>52.015104</c:v>
                </c:pt>
                <c:pt idx="133">
                  <c:v>53.327893</c:v>
                </c:pt>
                <c:pt idx="134">
                  <c:v>55.040474</c:v>
                </c:pt>
                <c:pt idx="135">
                  <c:v>57.138114</c:v>
                </c:pt>
                <c:pt idx="136">
                  <c:v>59.602233</c:v>
                </c:pt>
                <c:pt idx="137">
                  <c:v>62.410590</c:v>
                </c:pt>
                <c:pt idx="138">
                  <c:v>65.537503</c:v>
                </c:pt>
                <c:pt idx="139">
                  <c:v>68.954109</c:v>
                </c:pt>
                <c:pt idx="140">
                  <c:v>72.628649</c:v>
                </c:pt>
                <c:pt idx="141">
                  <c:v>76.526787</c:v>
                </c:pt>
                <c:pt idx="142">
                  <c:v>80.611953</c:v>
                </c:pt>
                <c:pt idx="143">
                  <c:v>84.845708</c:v>
                </c:pt>
                <c:pt idx="144">
                  <c:v>89.188130</c:v>
                </c:pt>
                <c:pt idx="145">
                  <c:v>93.598209</c:v>
                </c:pt>
                <c:pt idx="146">
                  <c:v>98.034261</c:v>
                </c:pt>
                <c:pt idx="147">
                  <c:v>102.454340</c:v>
                </c:pt>
                <c:pt idx="148">
                  <c:v>106.816662</c:v>
                </c:pt>
                <c:pt idx="149">
                  <c:v>111.080019</c:v>
                </c:pt>
                <c:pt idx="150">
                  <c:v>115.204192</c:v>
                </c:pt>
                <c:pt idx="151">
                  <c:v>119.150352</c:v>
                </c:pt>
                <c:pt idx="152">
                  <c:v>122.881450</c:v>
                </c:pt>
                <c:pt idx="153">
                  <c:v>126.362585</c:v>
                </c:pt>
                <c:pt idx="154">
                  <c:v>129.561353</c:v>
                </c:pt>
                <c:pt idx="155">
                  <c:v>132.448173</c:v>
                </c:pt>
                <c:pt idx="156">
                  <c:v>134.996580</c:v>
                </c:pt>
                <c:pt idx="157">
                  <c:v>137.183489</c:v>
                </c:pt>
                <c:pt idx="158">
                  <c:v>138.989428</c:v>
                </c:pt>
                <c:pt idx="159">
                  <c:v>140.398734</c:v>
                </c:pt>
                <c:pt idx="160">
                  <c:v>141.399702</c:v>
                </c:pt>
                <c:pt idx="161">
                  <c:v>141.984711</c:v>
                </c:pt>
                <c:pt idx="162">
                  <c:v>142.150295</c:v>
                </c:pt>
                <c:pt idx="163">
                  <c:v>141.897178</c:v>
                </c:pt>
                <c:pt idx="164">
                  <c:v>141.230268</c:v>
                </c:pt>
                <c:pt idx="165">
                  <c:v>140.158607</c:v>
                </c:pt>
                <c:pt idx="166">
                  <c:v>138.695284</c:v>
                </c:pt>
                <c:pt idx="167">
                  <c:v>136.857297</c:v>
                </c:pt>
                <c:pt idx="168">
                  <c:v>134.665390</c:v>
                </c:pt>
                <c:pt idx="169">
                  <c:v>132.143842</c:v>
                </c:pt>
                <c:pt idx="170">
                  <c:v>129.320229</c:v>
                </c:pt>
                <c:pt idx="171">
                  <c:v>126.225140</c:v>
                </c:pt>
                <c:pt idx="172">
                  <c:v>122.891881</c:v>
                </c:pt>
                <c:pt idx="173">
                  <c:v>119.356134</c:v>
                </c:pt>
                <c:pt idx="174">
                  <c:v>115.655608</c:v>
                </c:pt>
                <c:pt idx="175">
                  <c:v>111.829655</c:v>
                </c:pt>
                <c:pt idx="176">
                  <c:v>107.918882</c:v>
                </c:pt>
                <c:pt idx="177">
                  <c:v>103.964744</c:v>
                </c:pt>
                <c:pt idx="178">
                  <c:v>100.009127</c:v>
                </c:pt>
                <c:pt idx="179">
                  <c:v>96.093935</c:v>
                </c:pt>
                <c:pt idx="180">
                  <c:v>92.260665</c:v>
                </c:pt>
                <c:pt idx="181">
                  <c:v>88.549997</c:v>
                </c:pt>
                <c:pt idx="182">
                  <c:v>85.001385</c:v>
                </c:pt>
                <c:pt idx="183">
                  <c:v>81.652667</c:v>
                </c:pt>
                <c:pt idx="184">
                  <c:v>78.539679</c:v>
                </c:pt>
                <c:pt idx="185">
                  <c:v>75.695905</c:v>
                </c:pt>
                <c:pt idx="186">
                  <c:v>73.152137</c:v>
                </c:pt>
                <c:pt idx="187">
                  <c:v>70.936172</c:v>
                </c:pt>
                <c:pt idx="188">
                  <c:v>69.072530</c:v>
                </c:pt>
                <c:pt idx="189">
                  <c:v>67.582210</c:v>
                </c:pt>
                <c:pt idx="190">
                  <c:v>66.482482</c:v>
                </c:pt>
                <c:pt idx="191">
                  <c:v>65.786714</c:v>
                </c:pt>
                <c:pt idx="192">
                  <c:v>65.504236</c:v>
                </c:pt>
                <c:pt idx="193">
                  <c:v>65.640249</c:v>
                </c:pt>
                <c:pt idx="194">
                  <c:v>66.195775</c:v>
                </c:pt>
                <c:pt idx="195">
                  <c:v>67.167640</c:v>
                </c:pt>
                <c:pt idx="196">
                  <c:v>68.548514</c:v>
                </c:pt>
                <c:pt idx="197">
                  <c:v>70.326979</c:v>
                </c:pt>
                <c:pt idx="198">
                  <c:v>72.487643</c:v>
                </c:pt>
                <c:pt idx="199">
                  <c:v>75.011296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75"/>
        <c:minorUnit val="37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5"/>
        <c:minorUnit val="22.5"/>
      </c:valAx>
      <c:spPr>
        <a:noFill/>
        <a:ln w="12700" cap="flat">
          <a:solidFill>
            <a:srgbClr val="000000"/>
          </a:solidFill>
          <a:prstDash val="solid"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33108"/>
          <c:y val="0"/>
          <c:w val="0.874593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852876"/>
          <c:y val="0.12368"/>
          <c:w val="0.886933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'ACE&amp;Temperature - ACE &amp; Tempera'!$G$2</c:f>
              <c:strCache>
                <c:ptCount val="1"/>
                <c:pt idx="0">
                  <c:v>Temperature Difference °C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'ACE&amp;Temperature - ACE &amp; Tempera'!$A$32:$A$158</c:f>
              <c:numCache>
                <c:ptCount val="127"/>
                <c:pt idx="0">
                  <c:v>1880.000000</c:v>
                </c:pt>
                <c:pt idx="1">
                  <c:v>1881.000000</c:v>
                </c:pt>
                <c:pt idx="2">
                  <c:v>1882.000000</c:v>
                </c:pt>
                <c:pt idx="3">
                  <c:v>1883.000000</c:v>
                </c:pt>
                <c:pt idx="4">
                  <c:v>1884.000000</c:v>
                </c:pt>
                <c:pt idx="5">
                  <c:v>1885.000000</c:v>
                </c:pt>
                <c:pt idx="6">
                  <c:v>1886.000000</c:v>
                </c:pt>
                <c:pt idx="7">
                  <c:v>1887.000000</c:v>
                </c:pt>
                <c:pt idx="8">
                  <c:v>1888.000000</c:v>
                </c:pt>
                <c:pt idx="9">
                  <c:v>1889.000000</c:v>
                </c:pt>
                <c:pt idx="10">
                  <c:v>1890.000000</c:v>
                </c:pt>
                <c:pt idx="11">
                  <c:v>1891.000000</c:v>
                </c:pt>
                <c:pt idx="12">
                  <c:v>1892.000000</c:v>
                </c:pt>
                <c:pt idx="13">
                  <c:v>1893.000000</c:v>
                </c:pt>
                <c:pt idx="14">
                  <c:v>1894.000000</c:v>
                </c:pt>
                <c:pt idx="15">
                  <c:v>1895.000000</c:v>
                </c:pt>
                <c:pt idx="16">
                  <c:v>1896.000000</c:v>
                </c:pt>
                <c:pt idx="17">
                  <c:v>1897.000000</c:v>
                </c:pt>
                <c:pt idx="18">
                  <c:v>1898.000000</c:v>
                </c:pt>
                <c:pt idx="19">
                  <c:v>1899.000000</c:v>
                </c:pt>
                <c:pt idx="20">
                  <c:v>1900.000000</c:v>
                </c:pt>
                <c:pt idx="21">
                  <c:v>1901.000000</c:v>
                </c:pt>
                <c:pt idx="22">
                  <c:v>1902.000000</c:v>
                </c:pt>
                <c:pt idx="23">
                  <c:v>1903.000000</c:v>
                </c:pt>
                <c:pt idx="24">
                  <c:v>1904.000000</c:v>
                </c:pt>
                <c:pt idx="25">
                  <c:v>1905.000000</c:v>
                </c:pt>
                <c:pt idx="26">
                  <c:v>1906.000000</c:v>
                </c:pt>
                <c:pt idx="27">
                  <c:v>1907.000000</c:v>
                </c:pt>
                <c:pt idx="28">
                  <c:v>1908.000000</c:v>
                </c:pt>
                <c:pt idx="29">
                  <c:v>1909.000000</c:v>
                </c:pt>
                <c:pt idx="30">
                  <c:v>1910.000000</c:v>
                </c:pt>
                <c:pt idx="31">
                  <c:v>1911.000000</c:v>
                </c:pt>
                <c:pt idx="32">
                  <c:v>1912.000000</c:v>
                </c:pt>
                <c:pt idx="33">
                  <c:v>1913.000000</c:v>
                </c:pt>
                <c:pt idx="34">
                  <c:v>1914.000000</c:v>
                </c:pt>
                <c:pt idx="35">
                  <c:v>1915.000000</c:v>
                </c:pt>
                <c:pt idx="36">
                  <c:v>1916.000000</c:v>
                </c:pt>
                <c:pt idx="37">
                  <c:v>1917.000000</c:v>
                </c:pt>
                <c:pt idx="38">
                  <c:v>1918.000000</c:v>
                </c:pt>
                <c:pt idx="39">
                  <c:v>1919.000000</c:v>
                </c:pt>
                <c:pt idx="40">
                  <c:v>1920.000000</c:v>
                </c:pt>
                <c:pt idx="41">
                  <c:v>1921.000000</c:v>
                </c:pt>
                <c:pt idx="42">
                  <c:v>1922.000000</c:v>
                </c:pt>
                <c:pt idx="43">
                  <c:v>1923.000000</c:v>
                </c:pt>
                <c:pt idx="44">
                  <c:v>1924.000000</c:v>
                </c:pt>
                <c:pt idx="45">
                  <c:v>1925.000000</c:v>
                </c:pt>
                <c:pt idx="46">
                  <c:v>1926.000000</c:v>
                </c:pt>
                <c:pt idx="47">
                  <c:v>1927.000000</c:v>
                </c:pt>
                <c:pt idx="48">
                  <c:v>1928.000000</c:v>
                </c:pt>
                <c:pt idx="49">
                  <c:v>1929.000000</c:v>
                </c:pt>
                <c:pt idx="50">
                  <c:v>1930.000000</c:v>
                </c:pt>
                <c:pt idx="51">
                  <c:v>1931.000000</c:v>
                </c:pt>
                <c:pt idx="52">
                  <c:v>1932.000000</c:v>
                </c:pt>
                <c:pt idx="53">
                  <c:v>1933.000000</c:v>
                </c:pt>
                <c:pt idx="54">
                  <c:v>1934.000000</c:v>
                </c:pt>
                <c:pt idx="55">
                  <c:v>1935.000000</c:v>
                </c:pt>
                <c:pt idx="56">
                  <c:v>1936.000000</c:v>
                </c:pt>
                <c:pt idx="57">
                  <c:v>1937.000000</c:v>
                </c:pt>
                <c:pt idx="58">
                  <c:v>1938.000000</c:v>
                </c:pt>
                <c:pt idx="59">
                  <c:v>1939.000000</c:v>
                </c:pt>
                <c:pt idx="60">
                  <c:v>1940.000000</c:v>
                </c:pt>
                <c:pt idx="61">
                  <c:v>1941.000000</c:v>
                </c:pt>
                <c:pt idx="62">
                  <c:v>1942.000000</c:v>
                </c:pt>
                <c:pt idx="63">
                  <c:v>1943.000000</c:v>
                </c:pt>
                <c:pt idx="64">
                  <c:v>1944.000000</c:v>
                </c:pt>
                <c:pt idx="65">
                  <c:v>1945.000000</c:v>
                </c:pt>
                <c:pt idx="66">
                  <c:v>1946.000000</c:v>
                </c:pt>
                <c:pt idx="67">
                  <c:v>1947.000000</c:v>
                </c:pt>
                <c:pt idx="68">
                  <c:v>1948.000000</c:v>
                </c:pt>
                <c:pt idx="69">
                  <c:v>1949.000000</c:v>
                </c:pt>
                <c:pt idx="70">
                  <c:v>1950.000000</c:v>
                </c:pt>
                <c:pt idx="71">
                  <c:v>1951.000000</c:v>
                </c:pt>
                <c:pt idx="72">
                  <c:v>1952.000000</c:v>
                </c:pt>
                <c:pt idx="73">
                  <c:v>1953.000000</c:v>
                </c:pt>
                <c:pt idx="74">
                  <c:v>1954.000000</c:v>
                </c:pt>
                <c:pt idx="75">
                  <c:v>1955.000000</c:v>
                </c:pt>
                <c:pt idx="76">
                  <c:v>1956.000000</c:v>
                </c:pt>
                <c:pt idx="77">
                  <c:v>1957.000000</c:v>
                </c:pt>
                <c:pt idx="78">
                  <c:v>1958.000000</c:v>
                </c:pt>
                <c:pt idx="79">
                  <c:v>1959.000000</c:v>
                </c:pt>
                <c:pt idx="80">
                  <c:v>1960.000000</c:v>
                </c:pt>
                <c:pt idx="81">
                  <c:v>1961.000000</c:v>
                </c:pt>
                <c:pt idx="82">
                  <c:v>1962.000000</c:v>
                </c:pt>
                <c:pt idx="83">
                  <c:v>1963.000000</c:v>
                </c:pt>
                <c:pt idx="84">
                  <c:v>1964.000000</c:v>
                </c:pt>
                <c:pt idx="85">
                  <c:v>1965.000000</c:v>
                </c:pt>
                <c:pt idx="86">
                  <c:v>1966.000000</c:v>
                </c:pt>
                <c:pt idx="87">
                  <c:v>1967.000000</c:v>
                </c:pt>
                <c:pt idx="88">
                  <c:v>1968.000000</c:v>
                </c:pt>
                <c:pt idx="89">
                  <c:v>1969.000000</c:v>
                </c:pt>
                <c:pt idx="90">
                  <c:v>1970.000000</c:v>
                </c:pt>
                <c:pt idx="91">
                  <c:v>1971.000000</c:v>
                </c:pt>
                <c:pt idx="92">
                  <c:v>1972.000000</c:v>
                </c:pt>
                <c:pt idx="93">
                  <c:v>1973.000000</c:v>
                </c:pt>
                <c:pt idx="94">
                  <c:v>1974.000000</c:v>
                </c:pt>
                <c:pt idx="95">
                  <c:v>1975.000000</c:v>
                </c:pt>
                <c:pt idx="96">
                  <c:v>1976.000000</c:v>
                </c:pt>
                <c:pt idx="97">
                  <c:v>1977.000000</c:v>
                </c:pt>
                <c:pt idx="98">
                  <c:v>1978.000000</c:v>
                </c:pt>
                <c:pt idx="99">
                  <c:v>1979.000000</c:v>
                </c:pt>
                <c:pt idx="100">
                  <c:v>1980.000000</c:v>
                </c:pt>
                <c:pt idx="101">
                  <c:v>1981.000000</c:v>
                </c:pt>
                <c:pt idx="102">
                  <c:v>1982.000000</c:v>
                </c:pt>
                <c:pt idx="103">
                  <c:v>1983.000000</c:v>
                </c:pt>
                <c:pt idx="104">
                  <c:v>1984.000000</c:v>
                </c:pt>
                <c:pt idx="105">
                  <c:v>1985.000000</c:v>
                </c:pt>
                <c:pt idx="106">
                  <c:v>1986.000000</c:v>
                </c:pt>
                <c:pt idx="107">
                  <c:v>1987.000000</c:v>
                </c:pt>
                <c:pt idx="108">
                  <c:v>1988.000000</c:v>
                </c:pt>
                <c:pt idx="109">
                  <c:v>1989.000000</c:v>
                </c:pt>
                <c:pt idx="110">
                  <c:v>1990.000000</c:v>
                </c:pt>
                <c:pt idx="111">
                  <c:v>1991.000000</c:v>
                </c:pt>
                <c:pt idx="112">
                  <c:v>1992.000000</c:v>
                </c:pt>
                <c:pt idx="113">
                  <c:v>1993.000000</c:v>
                </c:pt>
                <c:pt idx="114">
                  <c:v>1994.000000</c:v>
                </c:pt>
                <c:pt idx="115">
                  <c:v>1995.000000</c:v>
                </c:pt>
                <c:pt idx="116">
                  <c:v>1996.000000</c:v>
                </c:pt>
                <c:pt idx="117">
                  <c:v>1997.000000</c:v>
                </c:pt>
                <c:pt idx="118">
                  <c:v>1998.000000</c:v>
                </c:pt>
                <c:pt idx="119">
                  <c:v>1999.000000</c:v>
                </c:pt>
                <c:pt idx="120">
                  <c:v>2000.000000</c:v>
                </c:pt>
                <c:pt idx="121">
                  <c:v>2001.000000</c:v>
                </c:pt>
                <c:pt idx="122">
                  <c:v>2002.000000</c:v>
                </c:pt>
                <c:pt idx="123">
                  <c:v>2003.000000</c:v>
                </c:pt>
                <c:pt idx="124">
                  <c:v>2004.000000</c:v>
                </c:pt>
                <c:pt idx="125">
                  <c:v>2005.000000</c:v>
                </c:pt>
                <c:pt idx="126">
                  <c:v>2006.000000</c:v>
                </c:pt>
              </c:numCache>
            </c:numRef>
          </c:xVal>
          <c:yVal>
            <c:numRef>
              <c:f>'ACE&amp;Temperature - ACE &amp; Tempera'!$G$32:$G$158</c:f>
              <c:numCache>
                <c:ptCount val="127"/>
                <c:pt idx="0">
                  <c:v>-41.788492</c:v>
                </c:pt>
                <c:pt idx="1">
                  <c:v>-41.788492</c:v>
                </c:pt>
                <c:pt idx="2">
                  <c:v>-42.828214</c:v>
                </c:pt>
                <c:pt idx="3">
                  <c:v>-42.918611</c:v>
                </c:pt>
                <c:pt idx="4">
                  <c:v>-44.646361</c:v>
                </c:pt>
                <c:pt idx="5">
                  <c:v>-42.918611</c:v>
                </c:pt>
                <c:pt idx="6">
                  <c:v>-46.132806</c:v>
                </c:pt>
                <c:pt idx="7">
                  <c:v>-46.132806</c:v>
                </c:pt>
                <c:pt idx="8">
                  <c:v>-43.375000</c:v>
                </c:pt>
                <c:pt idx="9">
                  <c:v>-46.132806</c:v>
                </c:pt>
                <c:pt idx="10">
                  <c:v>-47.228917</c:v>
                </c:pt>
                <c:pt idx="11">
                  <c:v>-44.565833</c:v>
                </c:pt>
                <c:pt idx="12">
                  <c:v>-44.565833</c:v>
                </c:pt>
                <c:pt idx="13">
                  <c:v>-44.565833</c:v>
                </c:pt>
                <c:pt idx="14">
                  <c:v>-44.565833</c:v>
                </c:pt>
                <c:pt idx="15">
                  <c:v>-47.671889</c:v>
                </c:pt>
                <c:pt idx="16">
                  <c:v>-47.722944</c:v>
                </c:pt>
                <c:pt idx="17">
                  <c:v>-50.644333</c:v>
                </c:pt>
                <c:pt idx="18">
                  <c:v>-51.820278</c:v>
                </c:pt>
                <c:pt idx="19">
                  <c:v>-52.523167</c:v>
                </c:pt>
                <c:pt idx="20">
                  <c:v>-53.070278</c:v>
                </c:pt>
                <c:pt idx="21">
                  <c:v>-55.335583</c:v>
                </c:pt>
                <c:pt idx="22">
                  <c:v>-58.970861</c:v>
                </c:pt>
                <c:pt idx="23">
                  <c:v>-58.970861</c:v>
                </c:pt>
                <c:pt idx="24">
                  <c:v>-56.753944</c:v>
                </c:pt>
                <c:pt idx="25">
                  <c:v>-53.070278</c:v>
                </c:pt>
                <c:pt idx="26">
                  <c:v>-52.958278</c:v>
                </c:pt>
                <c:pt idx="27">
                  <c:v>-52.958278</c:v>
                </c:pt>
                <c:pt idx="28">
                  <c:v>-51.205611</c:v>
                </c:pt>
                <c:pt idx="29">
                  <c:v>-49.548611</c:v>
                </c:pt>
                <c:pt idx="30">
                  <c:v>-47.374167</c:v>
                </c:pt>
                <c:pt idx="31">
                  <c:v>-44.724167</c:v>
                </c:pt>
                <c:pt idx="32">
                  <c:v>-44.724167</c:v>
                </c:pt>
                <c:pt idx="33">
                  <c:v>-44.724167</c:v>
                </c:pt>
                <c:pt idx="34">
                  <c:v>-46.875417</c:v>
                </c:pt>
                <c:pt idx="35">
                  <c:v>-46.875417</c:v>
                </c:pt>
                <c:pt idx="36">
                  <c:v>-47.192889</c:v>
                </c:pt>
                <c:pt idx="37">
                  <c:v>-47.192889</c:v>
                </c:pt>
                <c:pt idx="38">
                  <c:v>-45.581917</c:v>
                </c:pt>
                <c:pt idx="39">
                  <c:v>-46.513972</c:v>
                </c:pt>
                <c:pt idx="40">
                  <c:v>-47.555667</c:v>
                </c:pt>
                <c:pt idx="41">
                  <c:v>-47.555667</c:v>
                </c:pt>
                <c:pt idx="42">
                  <c:v>-46.513972</c:v>
                </c:pt>
                <c:pt idx="43">
                  <c:v>-44.974556</c:v>
                </c:pt>
                <c:pt idx="44">
                  <c:v>-44.892000</c:v>
                </c:pt>
                <c:pt idx="45">
                  <c:v>-43.984583</c:v>
                </c:pt>
                <c:pt idx="46">
                  <c:v>-43.331500</c:v>
                </c:pt>
                <c:pt idx="47">
                  <c:v>-43.331500</c:v>
                </c:pt>
                <c:pt idx="48">
                  <c:v>-42.405306</c:v>
                </c:pt>
                <c:pt idx="49">
                  <c:v>-42.405306</c:v>
                </c:pt>
                <c:pt idx="50">
                  <c:v>-41.717167</c:v>
                </c:pt>
                <c:pt idx="51">
                  <c:v>-41.717167</c:v>
                </c:pt>
                <c:pt idx="52">
                  <c:v>-41.717167</c:v>
                </c:pt>
                <c:pt idx="53">
                  <c:v>-40.386044</c:v>
                </c:pt>
                <c:pt idx="54">
                  <c:v>-38.011294</c:v>
                </c:pt>
                <c:pt idx="55">
                  <c:v>-32.092778</c:v>
                </c:pt>
                <c:pt idx="56">
                  <c:v>-24.416389</c:v>
                </c:pt>
                <c:pt idx="57">
                  <c:v>-24.416389</c:v>
                </c:pt>
                <c:pt idx="58">
                  <c:v>-24.416389</c:v>
                </c:pt>
                <c:pt idx="59">
                  <c:v>-24.416389</c:v>
                </c:pt>
                <c:pt idx="60">
                  <c:v>-24.416389</c:v>
                </c:pt>
                <c:pt idx="61">
                  <c:v>-27.404361</c:v>
                </c:pt>
                <c:pt idx="62">
                  <c:v>-33.187528</c:v>
                </c:pt>
                <c:pt idx="63">
                  <c:v>-33.187528</c:v>
                </c:pt>
                <c:pt idx="64">
                  <c:v>-33.533111</c:v>
                </c:pt>
                <c:pt idx="65">
                  <c:v>-36.029694</c:v>
                </c:pt>
                <c:pt idx="66">
                  <c:v>-38.576194</c:v>
                </c:pt>
                <c:pt idx="67">
                  <c:v>-39.492139</c:v>
                </c:pt>
                <c:pt idx="68">
                  <c:v>-38.576194</c:v>
                </c:pt>
                <c:pt idx="69">
                  <c:v>-36.019083</c:v>
                </c:pt>
                <c:pt idx="70">
                  <c:v>-33.907056</c:v>
                </c:pt>
                <c:pt idx="71">
                  <c:v>-33.907056</c:v>
                </c:pt>
                <c:pt idx="72">
                  <c:v>-34.604861</c:v>
                </c:pt>
                <c:pt idx="73">
                  <c:v>-34.954056</c:v>
                </c:pt>
                <c:pt idx="74">
                  <c:v>-35.045306</c:v>
                </c:pt>
                <c:pt idx="75">
                  <c:v>-35.045306</c:v>
                </c:pt>
                <c:pt idx="76">
                  <c:v>-35.045306</c:v>
                </c:pt>
                <c:pt idx="77">
                  <c:v>-35.045306</c:v>
                </c:pt>
                <c:pt idx="78">
                  <c:v>-35.313639</c:v>
                </c:pt>
                <c:pt idx="79">
                  <c:v>-37.521667</c:v>
                </c:pt>
                <c:pt idx="80">
                  <c:v>-37.521667</c:v>
                </c:pt>
                <c:pt idx="81">
                  <c:v>-39.011389</c:v>
                </c:pt>
                <c:pt idx="82">
                  <c:v>-39.590778</c:v>
                </c:pt>
                <c:pt idx="83">
                  <c:v>-39.590778</c:v>
                </c:pt>
                <c:pt idx="84">
                  <c:v>-39.590778</c:v>
                </c:pt>
                <c:pt idx="85">
                  <c:v>-39.590778</c:v>
                </c:pt>
                <c:pt idx="86">
                  <c:v>-39.590778</c:v>
                </c:pt>
                <c:pt idx="87">
                  <c:v>-40.437778</c:v>
                </c:pt>
                <c:pt idx="88">
                  <c:v>-39.011389</c:v>
                </c:pt>
                <c:pt idx="89">
                  <c:v>-37.534500</c:v>
                </c:pt>
                <c:pt idx="90">
                  <c:v>-37.534500</c:v>
                </c:pt>
                <c:pt idx="91">
                  <c:v>-36.093667</c:v>
                </c:pt>
                <c:pt idx="92">
                  <c:v>-35.397583</c:v>
                </c:pt>
                <c:pt idx="93">
                  <c:v>-34.187139</c:v>
                </c:pt>
                <c:pt idx="94">
                  <c:v>-32.306778</c:v>
                </c:pt>
                <c:pt idx="95">
                  <c:v>-31.658250</c:v>
                </c:pt>
                <c:pt idx="96">
                  <c:v>-31.658250</c:v>
                </c:pt>
                <c:pt idx="97">
                  <c:v>-30.935778</c:v>
                </c:pt>
                <c:pt idx="98">
                  <c:v>-30.023417</c:v>
                </c:pt>
                <c:pt idx="99">
                  <c:v>-29.477806</c:v>
                </c:pt>
                <c:pt idx="100">
                  <c:v>-29.477806</c:v>
                </c:pt>
                <c:pt idx="101">
                  <c:v>-29.098056</c:v>
                </c:pt>
                <c:pt idx="102">
                  <c:v>-27.897472</c:v>
                </c:pt>
                <c:pt idx="103">
                  <c:v>-27.897472</c:v>
                </c:pt>
                <c:pt idx="104">
                  <c:v>-28.515611</c:v>
                </c:pt>
                <c:pt idx="105">
                  <c:v>-27.845028</c:v>
                </c:pt>
                <c:pt idx="106">
                  <c:v>-27.132667</c:v>
                </c:pt>
                <c:pt idx="107">
                  <c:v>-26.789722</c:v>
                </c:pt>
                <c:pt idx="108">
                  <c:v>-26.789722</c:v>
                </c:pt>
                <c:pt idx="109">
                  <c:v>-26.332361</c:v>
                </c:pt>
                <c:pt idx="110">
                  <c:v>-26.332361</c:v>
                </c:pt>
                <c:pt idx="111">
                  <c:v>-26.332361</c:v>
                </c:pt>
                <c:pt idx="112">
                  <c:v>-26.332361</c:v>
                </c:pt>
                <c:pt idx="113">
                  <c:v>-25.259917</c:v>
                </c:pt>
                <c:pt idx="114">
                  <c:v>-22.080278</c:v>
                </c:pt>
                <c:pt idx="115">
                  <c:v>-19.294389</c:v>
                </c:pt>
                <c:pt idx="116">
                  <c:v>-18.595444</c:v>
                </c:pt>
                <c:pt idx="117">
                  <c:v>-17.721306</c:v>
                </c:pt>
                <c:pt idx="118">
                  <c:v>-17.721306</c:v>
                </c:pt>
                <c:pt idx="119">
                  <c:v>-18.948167</c:v>
                </c:pt>
                <c:pt idx="120">
                  <c:v>-17.239583</c:v>
                </c:pt>
                <c:pt idx="121">
                  <c:v>-16.006444</c:v>
                </c:pt>
                <c:pt idx="122">
                  <c:v>-16.006444</c:v>
                </c:pt>
                <c:pt idx="123">
                  <c:v>-15.838583</c:v>
                </c:pt>
                <c:pt idx="124">
                  <c:v>-15.758750</c:v>
                </c:pt>
                <c:pt idx="125">
                  <c:v>-15.170861</c:v>
                </c:pt>
                <c:pt idx="126">
                  <c:v>-13.737250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'ACE&amp;Temperature - ACE &amp; Tempera'!$J$2</c:f>
              <c:strCache>
                <c:ptCount val="1"/>
                <c:pt idx="0">
                  <c:v>SIN Temp. Difference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'ACE&amp;Temperature - ACE &amp; Tempera'!$A$32:$A$158</c:f>
              <c:numCache>
                <c:ptCount val="127"/>
                <c:pt idx="0">
                  <c:v>1880.000000</c:v>
                </c:pt>
                <c:pt idx="1">
                  <c:v>1881.000000</c:v>
                </c:pt>
                <c:pt idx="2">
                  <c:v>1882.000000</c:v>
                </c:pt>
                <c:pt idx="3">
                  <c:v>1883.000000</c:v>
                </c:pt>
                <c:pt idx="4">
                  <c:v>1884.000000</c:v>
                </c:pt>
                <c:pt idx="5">
                  <c:v>1885.000000</c:v>
                </c:pt>
                <c:pt idx="6">
                  <c:v>1886.000000</c:v>
                </c:pt>
                <c:pt idx="7">
                  <c:v>1887.000000</c:v>
                </c:pt>
                <c:pt idx="8">
                  <c:v>1888.000000</c:v>
                </c:pt>
                <c:pt idx="9">
                  <c:v>1889.000000</c:v>
                </c:pt>
                <c:pt idx="10">
                  <c:v>1890.000000</c:v>
                </c:pt>
                <c:pt idx="11">
                  <c:v>1891.000000</c:v>
                </c:pt>
                <c:pt idx="12">
                  <c:v>1892.000000</c:v>
                </c:pt>
                <c:pt idx="13">
                  <c:v>1893.000000</c:v>
                </c:pt>
                <c:pt idx="14">
                  <c:v>1894.000000</c:v>
                </c:pt>
                <c:pt idx="15">
                  <c:v>1895.000000</c:v>
                </c:pt>
                <c:pt idx="16">
                  <c:v>1896.000000</c:v>
                </c:pt>
                <c:pt idx="17">
                  <c:v>1897.000000</c:v>
                </c:pt>
                <c:pt idx="18">
                  <c:v>1898.000000</c:v>
                </c:pt>
                <c:pt idx="19">
                  <c:v>1899.000000</c:v>
                </c:pt>
                <c:pt idx="20">
                  <c:v>1900.000000</c:v>
                </c:pt>
                <c:pt idx="21">
                  <c:v>1901.000000</c:v>
                </c:pt>
                <c:pt idx="22">
                  <c:v>1902.000000</c:v>
                </c:pt>
                <c:pt idx="23">
                  <c:v>1903.000000</c:v>
                </c:pt>
                <c:pt idx="24">
                  <c:v>1904.000000</c:v>
                </c:pt>
                <c:pt idx="25">
                  <c:v>1905.000000</c:v>
                </c:pt>
                <c:pt idx="26">
                  <c:v>1906.000000</c:v>
                </c:pt>
                <c:pt idx="27">
                  <c:v>1907.000000</c:v>
                </c:pt>
                <c:pt idx="28">
                  <c:v>1908.000000</c:v>
                </c:pt>
                <c:pt idx="29">
                  <c:v>1909.000000</c:v>
                </c:pt>
                <c:pt idx="30">
                  <c:v>1910.000000</c:v>
                </c:pt>
                <c:pt idx="31">
                  <c:v>1911.000000</c:v>
                </c:pt>
                <c:pt idx="32">
                  <c:v>1912.000000</c:v>
                </c:pt>
                <c:pt idx="33">
                  <c:v>1913.000000</c:v>
                </c:pt>
                <c:pt idx="34">
                  <c:v>1914.000000</c:v>
                </c:pt>
                <c:pt idx="35">
                  <c:v>1915.000000</c:v>
                </c:pt>
                <c:pt idx="36">
                  <c:v>1916.000000</c:v>
                </c:pt>
                <c:pt idx="37">
                  <c:v>1917.000000</c:v>
                </c:pt>
                <c:pt idx="38">
                  <c:v>1918.000000</c:v>
                </c:pt>
                <c:pt idx="39">
                  <c:v>1919.000000</c:v>
                </c:pt>
                <c:pt idx="40">
                  <c:v>1920.000000</c:v>
                </c:pt>
                <c:pt idx="41">
                  <c:v>1921.000000</c:v>
                </c:pt>
                <c:pt idx="42">
                  <c:v>1922.000000</c:v>
                </c:pt>
                <c:pt idx="43">
                  <c:v>1923.000000</c:v>
                </c:pt>
                <c:pt idx="44">
                  <c:v>1924.000000</c:v>
                </c:pt>
                <c:pt idx="45">
                  <c:v>1925.000000</c:v>
                </c:pt>
                <c:pt idx="46">
                  <c:v>1926.000000</c:v>
                </c:pt>
                <c:pt idx="47">
                  <c:v>1927.000000</c:v>
                </c:pt>
                <c:pt idx="48">
                  <c:v>1928.000000</c:v>
                </c:pt>
                <c:pt idx="49">
                  <c:v>1929.000000</c:v>
                </c:pt>
                <c:pt idx="50">
                  <c:v>1930.000000</c:v>
                </c:pt>
                <c:pt idx="51">
                  <c:v>1931.000000</c:v>
                </c:pt>
                <c:pt idx="52">
                  <c:v>1932.000000</c:v>
                </c:pt>
                <c:pt idx="53">
                  <c:v>1933.000000</c:v>
                </c:pt>
                <c:pt idx="54">
                  <c:v>1934.000000</c:v>
                </c:pt>
                <c:pt idx="55">
                  <c:v>1935.000000</c:v>
                </c:pt>
                <c:pt idx="56">
                  <c:v>1936.000000</c:v>
                </c:pt>
                <c:pt idx="57">
                  <c:v>1937.000000</c:v>
                </c:pt>
                <c:pt idx="58">
                  <c:v>1938.000000</c:v>
                </c:pt>
                <c:pt idx="59">
                  <c:v>1939.000000</c:v>
                </c:pt>
                <c:pt idx="60">
                  <c:v>1940.000000</c:v>
                </c:pt>
                <c:pt idx="61">
                  <c:v>1941.000000</c:v>
                </c:pt>
                <c:pt idx="62">
                  <c:v>1942.000000</c:v>
                </c:pt>
                <c:pt idx="63">
                  <c:v>1943.000000</c:v>
                </c:pt>
                <c:pt idx="64">
                  <c:v>1944.000000</c:v>
                </c:pt>
                <c:pt idx="65">
                  <c:v>1945.000000</c:v>
                </c:pt>
                <c:pt idx="66">
                  <c:v>1946.000000</c:v>
                </c:pt>
                <c:pt idx="67">
                  <c:v>1947.000000</c:v>
                </c:pt>
                <c:pt idx="68">
                  <c:v>1948.000000</c:v>
                </c:pt>
                <c:pt idx="69">
                  <c:v>1949.000000</c:v>
                </c:pt>
                <c:pt idx="70">
                  <c:v>1950.000000</c:v>
                </c:pt>
                <c:pt idx="71">
                  <c:v>1951.000000</c:v>
                </c:pt>
                <c:pt idx="72">
                  <c:v>1952.000000</c:v>
                </c:pt>
                <c:pt idx="73">
                  <c:v>1953.000000</c:v>
                </c:pt>
                <c:pt idx="74">
                  <c:v>1954.000000</c:v>
                </c:pt>
                <c:pt idx="75">
                  <c:v>1955.000000</c:v>
                </c:pt>
                <c:pt idx="76">
                  <c:v>1956.000000</c:v>
                </c:pt>
                <c:pt idx="77">
                  <c:v>1957.000000</c:v>
                </c:pt>
                <c:pt idx="78">
                  <c:v>1958.000000</c:v>
                </c:pt>
                <c:pt idx="79">
                  <c:v>1959.000000</c:v>
                </c:pt>
                <c:pt idx="80">
                  <c:v>1960.000000</c:v>
                </c:pt>
                <c:pt idx="81">
                  <c:v>1961.000000</c:v>
                </c:pt>
                <c:pt idx="82">
                  <c:v>1962.000000</c:v>
                </c:pt>
                <c:pt idx="83">
                  <c:v>1963.000000</c:v>
                </c:pt>
                <c:pt idx="84">
                  <c:v>1964.000000</c:v>
                </c:pt>
                <c:pt idx="85">
                  <c:v>1965.000000</c:v>
                </c:pt>
                <c:pt idx="86">
                  <c:v>1966.000000</c:v>
                </c:pt>
                <c:pt idx="87">
                  <c:v>1967.000000</c:v>
                </c:pt>
                <c:pt idx="88">
                  <c:v>1968.000000</c:v>
                </c:pt>
                <c:pt idx="89">
                  <c:v>1969.000000</c:v>
                </c:pt>
                <c:pt idx="90">
                  <c:v>1970.000000</c:v>
                </c:pt>
                <c:pt idx="91">
                  <c:v>1971.000000</c:v>
                </c:pt>
                <c:pt idx="92">
                  <c:v>1972.000000</c:v>
                </c:pt>
                <c:pt idx="93">
                  <c:v>1973.000000</c:v>
                </c:pt>
                <c:pt idx="94">
                  <c:v>1974.000000</c:v>
                </c:pt>
                <c:pt idx="95">
                  <c:v>1975.000000</c:v>
                </c:pt>
                <c:pt idx="96">
                  <c:v>1976.000000</c:v>
                </c:pt>
                <c:pt idx="97">
                  <c:v>1977.000000</c:v>
                </c:pt>
                <c:pt idx="98">
                  <c:v>1978.000000</c:v>
                </c:pt>
                <c:pt idx="99">
                  <c:v>1979.000000</c:v>
                </c:pt>
                <c:pt idx="100">
                  <c:v>1980.000000</c:v>
                </c:pt>
                <c:pt idx="101">
                  <c:v>1981.000000</c:v>
                </c:pt>
                <c:pt idx="102">
                  <c:v>1982.000000</c:v>
                </c:pt>
                <c:pt idx="103">
                  <c:v>1983.000000</c:v>
                </c:pt>
                <c:pt idx="104">
                  <c:v>1984.000000</c:v>
                </c:pt>
                <c:pt idx="105">
                  <c:v>1985.000000</c:v>
                </c:pt>
                <c:pt idx="106">
                  <c:v>1986.000000</c:v>
                </c:pt>
                <c:pt idx="107">
                  <c:v>1987.000000</c:v>
                </c:pt>
                <c:pt idx="108">
                  <c:v>1988.000000</c:v>
                </c:pt>
                <c:pt idx="109">
                  <c:v>1989.000000</c:v>
                </c:pt>
                <c:pt idx="110">
                  <c:v>1990.000000</c:v>
                </c:pt>
                <c:pt idx="111">
                  <c:v>1991.000000</c:v>
                </c:pt>
                <c:pt idx="112">
                  <c:v>1992.000000</c:v>
                </c:pt>
                <c:pt idx="113">
                  <c:v>1993.000000</c:v>
                </c:pt>
                <c:pt idx="114">
                  <c:v>1994.000000</c:v>
                </c:pt>
                <c:pt idx="115">
                  <c:v>1995.000000</c:v>
                </c:pt>
                <c:pt idx="116">
                  <c:v>1996.000000</c:v>
                </c:pt>
                <c:pt idx="117">
                  <c:v>1997.000000</c:v>
                </c:pt>
                <c:pt idx="118">
                  <c:v>1998.000000</c:v>
                </c:pt>
                <c:pt idx="119">
                  <c:v>1999.000000</c:v>
                </c:pt>
                <c:pt idx="120">
                  <c:v>2000.000000</c:v>
                </c:pt>
                <c:pt idx="121">
                  <c:v>2001.000000</c:v>
                </c:pt>
                <c:pt idx="122">
                  <c:v>2002.000000</c:v>
                </c:pt>
                <c:pt idx="123">
                  <c:v>2003.000000</c:v>
                </c:pt>
                <c:pt idx="124">
                  <c:v>2004.000000</c:v>
                </c:pt>
                <c:pt idx="125">
                  <c:v>2005.000000</c:v>
                </c:pt>
                <c:pt idx="126">
                  <c:v>2006.000000</c:v>
                </c:pt>
              </c:numCache>
            </c:numRef>
          </c:xVal>
          <c:yVal>
            <c:numRef>
              <c:f>'ACE&amp;Temperature - ACE &amp; Tempera'!$J$32:$J$158</c:f>
              <c:numCache>
                <c:ptCount val="127"/>
                <c:pt idx="0">
                  <c:v>-40.306575</c:v>
                </c:pt>
                <c:pt idx="1">
                  <c:v>-40.834750</c:v>
                </c:pt>
                <c:pt idx="2">
                  <c:v>-41.475653</c:v>
                </c:pt>
                <c:pt idx="3">
                  <c:v>-42.220453</c:v>
                </c:pt>
                <c:pt idx="4">
                  <c:v>-43.059280</c:v>
                </c:pt>
                <c:pt idx="5">
                  <c:v>-43.981325</c:v>
                </c:pt>
                <c:pt idx="6">
                  <c:v>-44.974948</c:v>
                </c:pt>
                <c:pt idx="7">
                  <c:v>-46.027791</c:v>
                </c:pt>
                <c:pt idx="8">
                  <c:v>-47.126908</c:v>
                </c:pt>
                <c:pt idx="9">
                  <c:v>-48.258888</c:v>
                </c:pt>
                <c:pt idx="10">
                  <c:v>-49.409993</c:v>
                </c:pt>
                <c:pt idx="11">
                  <c:v>-50.566295</c:v>
                </c:pt>
                <c:pt idx="12">
                  <c:v>-51.713810</c:v>
                </c:pt>
                <c:pt idx="13">
                  <c:v>-52.838647</c:v>
                </c:pt>
                <c:pt idx="14">
                  <c:v>-53.927137</c:v>
                </c:pt>
                <c:pt idx="15">
                  <c:v>-54.965977</c:v>
                </c:pt>
                <c:pt idx="16">
                  <c:v>-55.942360</c:v>
                </c:pt>
                <c:pt idx="17">
                  <c:v>-56.844101</c:v>
                </c:pt>
                <c:pt idx="18">
                  <c:v>-57.659763</c:v>
                </c:pt>
                <c:pt idx="19">
                  <c:v>-58.378768</c:v>
                </c:pt>
                <c:pt idx="20">
                  <c:v>-58.991504</c:v>
                </c:pt>
                <c:pt idx="21">
                  <c:v>-59.489420</c:v>
                </c:pt>
                <c:pt idx="22">
                  <c:v>-59.865115</c:v>
                </c:pt>
                <c:pt idx="23">
                  <c:v>-60.112405</c:v>
                </c:pt>
                <c:pt idx="24">
                  <c:v>-60.226392</c:v>
                </c:pt>
                <c:pt idx="25">
                  <c:v>-60.203509</c:v>
                </c:pt>
                <c:pt idx="26">
                  <c:v>-60.041558</c:v>
                </c:pt>
                <c:pt idx="27">
                  <c:v>-59.739727</c:v>
                </c:pt>
                <c:pt idx="28">
                  <c:v>-59.298605</c:v>
                </c:pt>
                <c:pt idx="29">
                  <c:v>-58.720172</c:v>
                </c:pt>
                <c:pt idx="30">
                  <c:v>-58.007779</c:v>
                </c:pt>
                <c:pt idx="31">
                  <c:v>-57.166115</c:v>
                </c:pt>
                <c:pt idx="32">
                  <c:v>-56.201163</c:v>
                </c:pt>
                <c:pt idx="33">
                  <c:v>-55.120137</c:v>
                </c:pt>
                <c:pt idx="34">
                  <c:v>-53.931409</c:v>
                </c:pt>
                <c:pt idx="35">
                  <c:v>-52.644428</c:v>
                </c:pt>
                <c:pt idx="36">
                  <c:v>-51.269627</c:v>
                </c:pt>
                <c:pt idx="37">
                  <c:v>-49.818313</c:v>
                </c:pt>
                <c:pt idx="38">
                  <c:v>-48.302560</c:v>
                </c:pt>
                <c:pt idx="39">
                  <c:v>-46.735084</c:v>
                </c:pt>
                <c:pt idx="40">
                  <c:v>-45.129119</c:v>
                </c:pt>
                <c:pt idx="41">
                  <c:v>-43.498284</c:v>
                </c:pt>
                <c:pt idx="42">
                  <c:v>-41.856446</c:v>
                </c:pt>
                <c:pt idx="43">
                  <c:v>-40.217580</c:v>
                </c:pt>
                <c:pt idx="44">
                  <c:v>-38.595635</c:v>
                </c:pt>
                <c:pt idx="45">
                  <c:v>-37.004387</c:v>
                </c:pt>
                <c:pt idx="46">
                  <c:v>-35.457309</c:v>
                </c:pt>
                <c:pt idx="47">
                  <c:v>-33.967430</c:v>
                </c:pt>
                <c:pt idx="48">
                  <c:v>-32.547209</c:v>
                </c:pt>
                <c:pt idx="49">
                  <c:v>-31.208408</c:v>
                </c:pt>
                <c:pt idx="50">
                  <c:v>-29.961975</c:v>
                </c:pt>
                <c:pt idx="51">
                  <c:v>-28.817938</c:v>
                </c:pt>
                <c:pt idx="52">
                  <c:v>-27.785298</c:v>
                </c:pt>
                <c:pt idx="53">
                  <c:v>-26.871946</c:v>
                </c:pt>
                <c:pt idx="54">
                  <c:v>-26.084579</c:v>
                </c:pt>
                <c:pt idx="55">
                  <c:v>-25.428637</c:v>
                </c:pt>
                <c:pt idx="56">
                  <c:v>-24.908246</c:v>
                </c:pt>
                <c:pt idx="57">
                  <c:v>-24.526177</c:v>
                </c:pt>
                <c:pt idx="58">
                  <c:v>-24.283819</c:v>
                </c:pt>
                <c:pt idx="59">
                  <c:v>-24.181167</c:v>
                </c:pt>
                <c:pt idx="60">
                  <c:v>-24.216818</c:v>
                </c:pt>
                <c:pt idx="61">
                  <c:v>-24.387988</c:v>
                </c:pt>
                <c:pt idx="62">
                  <c:v>-24.690538</c:v>
                </c:pt>
                <c:pt idx="63">
                  <c:v>-25.119018</c:v>
                </c:pt>
                <c:pt idx="64">
                  <c:v>-25.666718</c:v>
                </c:pt>
                <c:pt idx="65">
                  <c:v>-26.325739</c:v>
                </c:pt>
                <c:pt idx="66">
                  <c:v>-27.087066</c:v>
                </c:pt>
                <c:pt idx="67">
                  <c:v>-27.940666</c:v>
                </c:pt>
                <c:pt idx="68">
                  <c:v>-28.875582</c:v>
                </c:pt>
                <c:pt idx="69">
                  <c:v>-29.880044</c:v>
                </c:pt>
                <c:pt idx="70">
                  <c:v>-30.941588</c:v>
                </c:pt>
                <c:pt idx="71">
                  <c:v>-32.047179</c:v>
                </c:pt>
                <c:pt idx="72">
                  <c:v>-33.183343</c:v>
                </c:pt>
                <c:pt idx="73">
                  <c:v>-34.336299</c:v>
                </c:pt>
                <c:pt idx="74">
                  <c:v>-35.492100</c:v>
                </c:pt>
                <c:pt idx="75">
                  <c:v>-36.636770</c:v>
                </c:pt>
                <c:pt idx="76">
                  <c:v>-37.756442</c:v>
                </c:pt>
                <c:pt idx="77">
                  <c:v>-38.837503</c:v>
                </c:pt>
                <c:pt idx="78">
                  <c:v>-39.866721</c:v>
                </c:pt>
                <c:pt idx="79">
                  <c:v>-40.831386</c:v>
                </c:pt>
                <c:pt idx="80">
                  <c:v>-41.719431</c:v>
                </c:pt>
                <c:pt idx="81">
                  <c:v>-42.519555</c:v>
                </c:pt>
                <c:pt idx="82">
                  <c:v>-43.221336</c:v>
                </c:pt>
                <c:pt idx="83">
                  <c:v>-43.815333</c:v>
                </c:pt>
                <c:pt idx="84">
                  <c:v>-44.293184</c:v>
                </c:pt>
                <c:pt idx="85">
                  <c:v>-44.647685</c:v>
                </c:pt>
                <c:pt idx="86">
                  <c:v>-44.872868</c:v>
                </c:pt>
                <c:pt idx="87">
                  <c:v>-44.964053</c:v>
                </c:pt>
                <c:pt idx="88">
                  <c:v>-44.917903</c:v>
                </c:pt>
                <c:pt idx="89">
                  <c:v>-44.732450</c:v>
                </c:pt>
                <c:pt idx="90">
                  <c:v>-44.407119</c:v>
                </c:pt>
                <c:pt idx="91">
                  <c:v>-43.942732</c:v>
                </c:pt>
                <c:pt idx="92">
                  <c:v>-43.341502</c:v>
                </c:pt>
                <c:pt idx="93">
                  <c:v>-42.607009</c:v>
                </c:pt>
                <c:pt idx="94">
                  <c:v>-41.744162</c:v>
                </c:pt>
                <c:pt idx="95">
                  <c:v>-40.759156</c:v>
                </c:pt>
                <c:pt idx="96">
                  <c:v>-39.659403</c:v>
                </c:pt>
                <c:pt idx="97">
                  <c:v>-38.453466</c:v>
                </c:pt>
                <c:pt idx="98">
                  <c:v>-37.150964</c:v>
                </c:pt>
                <c:pt idx="99">
                  <c:v>-35.762484</c:v>
                </c:pt>
                <c:pt idx="100">
                  <c:v>-34.299471</c:v>
                </c:pt>
                <c:pt idx="101">
                  <c:v>-32.774116</c:v>
                </c:pt>
                <c:pt idx="102">
                  <c:v>-31.199231</c:v>
                </c:pt>
                <c:pt idx="103">
                  <c:v>-29.588123</c:v>
                </c:pt>
                <c:pt idx="104">
                  <c:v>-27.954464</c:v>
                </c:pt>
                <c:pt idx="105">
                  <c:v>-26.312146</c:v>
                </c:pt>
                <c:pt idx="106">
                  <c:v>-24.675153</c:v>
                </c:pt>
                <c:pt idx="107">
                  <c:v>-23.057413</c:v>
                </c:pt>
                <c:pt idx="108">
                  <c:v>-21.472660</c:v>
                </c:pt>
                <c:pt idx="109">
                  <c:v>-19.934303</c:v>
                </c:pt>
                <c:pt idx="110">
                  <c:v>-18.455283</c:v>
                </c:pt>
                <c:pt idx="111">
                  <c:v>-17.047950</c:v>
                </c:pt>
                <c:pt idx="112">
                  <c:v>-15.723938</c:v>
                </c:pt>
                <c:pt idx="113">
                  <c:v>-14.494049</c:v>
                </c:pt>
                <c:pt idx="114">
                  <c:v>-13.368142</c:v>
                </c:pt>
                <c:pt idx="115">
                  <c:v>-12.355040</c:v>
                </c:pt>
                <c:pt idx="116">
                  <c:v>-11.462437</c:v>
                </c:pt>
                <c:pt idx="117">
                  <c:v>-10.696824</c:v>
                </c:pt>
                <c:pt idx="118">
                  <c:v>-10.063422</c:v>
                </c:pt>
                <c:pt idx="119">
                  <c:v>-9.566133</c:v>
                </c:pt>
                <c:pt idx="120">
                  <c:v>-9.207496</c:v>
                </c:pt>
                <c:pt idx="121">
                  <c:v>-8.988668</c:v>
                </c:pt>
                <c:pt idx="122">
                  <c:v>-8.909407</c:v>
                </c:pt>
                <c:pt idx="123">
                  <c:v>-8.968077</c:v>
                </c:pt>
                <c:pt idx="124">
                  <c:v>-9.161664</c:v>
                </c:pt>
                <c:pt idx="125">
                  <c:v>-9.485805</c:v>
                </c:pt>
                <c:pt idx="126">
                  <c:v>-9.934834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75"/>
        <c:minorUnit val="37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7.5"/>
        <c:minorUnit val="8.75"/>
      </c:valAx>
      <c:spPr>
        <a:noFill/>
        <a:ln w="12700" cap="flat">
          <a:solidFill>
            <a:srgbClr val="000000"/>
          </a:solidFill>
          <a:prstDash val="solid"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82471"/>
          <c:y val="0"/>
          <c:w val="0.860647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Sea Temperature &amp; Air Temperature Over Time</a:t>
            </a:r>
          </a:p>
        </c:rich>
      </c:tx>
      <c:layout>
        <c:manualLayout>
          <c:xMode val="edge"/>
          <c:yMode val="edge"/>
          <c:x val="0.193392"/>
          <c:y val="0"/>
          <c:w val="0.613216"/>
          <c:h val="0.088053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66788"/>
          <c:y val="0.0880533"/>
          <c:w val="0.904976"/>
          <c:h val="0.843789"/>
        </c:manualLayout>
      </c:layout>
      <c:scatterChart>
        <c:scatterStyle val="lineMarker"/>
        <c:varyColors val="0"/>
        <c:ser>
          <c:idx val="0"/>
          <c:order val="0"/>
          <c:tx>
            <c:v>Sea</c:v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1"/>
            <c:dispEq val="0"/>
          </c:trendline>
          <c:xVal>
            <c:numRef>
              <c:f>'All - Raw Data Analysis'!$A$33,'All - Raw Data Analysis'!$A$34:$A$168</c:f>
              <c:numCache>
                <c:ptCount val="136"/>
                <c:pt idx="0">
                  <c:v>1880.000000</c:v>
                </c:pt>
                <c:pt idx="1">
                  <c:v>1881.000000</c:v>
                </c:pt>
                <c:pt idx="2">
                  <c:v>1882.000000</c:v>
                </c:pt>
                <c:pt idx="3">
                  <c:v>1883.000000</c:v>
                </c:pt>
                <c:pt idx="4">
                  <c:v>1884.000000</c:v>
                </c:pt>
                <c:pt idx="5">
                  <c:v>1885.000000</c:v>
                </c:pt>
                <c:pt idx="6">
                  <c:v>1886.000000</c:v>
                </c:pt>
                <c:pt idx="7">
                  <c:v>1887.000000</c:v>
                </c:pt>
                <c:pt idx="8">
                  <c:v>1888.000000</c:v>
                </c:pt>
                <c:pt idx="9">
                  <c:v>1889.000000</c:v>
                </c:pt>
                <c:pt idx="10">
                  <c:v>1890.000000</c:v>
                </c:pt>
                <c:pt idx="11">
                  <c:v>1891.000000</c:v>
                </c:pt>
                <c:pt idx="12">
                  <c:v>1892.000000</c:v>
                </c:pt>
                <c:pt idx="13">
                  <c:v>1893.000000</c:v>
                </c:pt>
                <c:pt idx="14">
                  <c:v>1894.000000</c:v>
                </c:pt>
                <c:pt idx="15">
                  <c:v>1895.000000</c:v>
                </c:pt>
                <c:pt idx="16">
                  <c:v>1896.000000</c:v>
                </c:pt>
                <c:pt idx="17">
                  <c:v>1897.000000</c:v>
                </c:pt>
                <c:pt idx="18">
                  <c:v>1898.000000</c:v>
                </c:pt>
                <c:pt idx="19">
                  <c:v>1899.000000</c:v>
                </c:pt>
                <c:pt idx="20">
                  <c:v>1900.000000</c:v>
                </c:pt>
                <c:pt idx="21">
                  <c:v>1901.000000</c:v>
                </c:pt>
                <c:pt idx="22">
                  <c:v>1902.000000</c:v>
                </c:pt>
                <c:pt idx="23">
                  <c:v>1903.000000</c:v>
                </c:pt>
                <c:pt idx="24">
                  <c:v>1904.000000</c:v>
                </c:pt>
                <c:pt idx="25">
                  <c:v>1905.000000</c:v>
                </c:pt>
                <c:pt idx="26">
                  <c:v>1906.000000</c:v>
                </c:pt>
                <c:pt idx="27">
                  <c:v>1907.000000</c:v>
                </c:pt>
                <c:pt idx="28">
                  <c:v>1908.000000</c:v>
                </c:pt>
                <c:pt idx="29">
                  <c:v>1909.000000</c:v>
                </c:pt>
                <c:pt idx="30">
                  <c:v>1910.000000</c:v>
                </c:pt>
                <c:pt idx="31">
                  <c:v>1911.000000</c:v>
                </c:pt>
                <c:pt idx="32">
                  <c:v>1912.000000</c:v>
                </c:pt>
                <c:pt idx="33">
                  <c:v>1913.000000</c:v>
                </c:pt>
                <c:pt idx="34">
                  <c:v>1914.000000</c:v>
                </c:pt>
                <c:pt idx="35">
                  <c:v>1915.000000</c:v>
                </c:pt>
                <c:pt idx="36">
                  <c:v>1916.000000</c:v>
                </c:pt>
                <c:pt idx="37">
                  <c:v>1917.000000</c:v>
                </c:pt>
                <c:pt idx="38">
                  <c:v>1918.000000</c:v>
                </c:pt>
                <c:pt idx="39">
                  <c:v>1919.000000</c:v>
                </c:pt>
                <c:pt idx="40">
                  <c:v>1920.000000</c:v>
                </c:pt>
                <c:pt idx="41">
                  <c:v>1921.000000</c:v>
                </c:pt>
                <c:pt idx="42">
                  <c:v>1922.000000</c:v>
                </c:pt>
                <c:pt idx="43">
                  <c:v>1923.000000</c:v>
                </c:pt>
                <c:pt idx="44">
                  <c:v>1924.000000</c:v>
                </c:pt>
                <c:pt idx="45">
                  <c:v>1925.000000</c:v>
                </c:pt>
                <c:pt idx="46">
                  <c:v>1926.000000</c:v>
                </c:pt>
                <c:pt idx="47">
                  <c:v>1927.000000</c:v>
                </c:pt>
                <c:pt idx="48">
                  <c:v>1928.000000</c:v>
                </c:pt>
                <c:pt idx="49">
                  <c:v>1929.000000</c:v>
                </c:pt>
                <c:pt idx="50">
                  <c:v>1930.000000</c:v>
                </c:pt>
                <c:pt idx="51">
                  <c:v>1931.000000</c:v>
                </c:pt>
                <c:pt idx="52">
                  <c:v>1932.000000</c:v>
                </c:pt>
                <c:pt idx="53">
                  <c:v>1933.000000</c:v>
                </c:pt>
                <c:pt idx="54">
                  <c:v>1934.000000</c:v>
                </c:pt>
                <c:pt idx="55">
                  <c:v>1935.000000</c:v>
                </c:pt>
                <c:pt idx="56">
                  <c:v>1936.000000</c:v>
                </c:pt>
                <c:pt idx="57">
                  <c:v>1937.000000</c:v>
                </c:pt>
                <c:pt idx="58">
                  <c:v>1938.000000</c:v>
                </c:pt>
                <c:pt idx="59">
                  <c:v>1939.000000</c:v>
                </c:pt>
                <c:pt idx="60">
                  <c:v>1940.000000</c:v>
                </c:pt>
                <c:pt idx="61">
                  <c:v>1941.000000</c:v>
                </c:pt>
                <c:pt idx="62">
                  <c:v>1942.000000</c:v>
                </c:pt>
                <c:pt idx="63">
                  <c:v>1943.000000</c:v>
                </c:pt>
                <c:pt idx="64">
                  <c:v>1944.000000</c:v>
                </c:pt>
                <c:pt idx="65">
                  <c:v>1945.000000</c:v>
                </c:pt>
                <c:pt idx="66">
                  <c:v>1946.000000</c:v>
                </c:pt>
                <c:pt idx="67">
                  <c:v>1947.000000</c:v>
                </c:pt>
                <c:pt idx="68">
                  <c:v>1948.000000</c:v>
                </c:pt>
                <c:pt idx="69">
                  <c:v>1949.000000</c:v>
                </c:pt>
                <c:pt idx="70">
                  <c:v>1950.000000</c:v>
                </c:pt>
                <c:pt idx="71">
                  <c:v>1951.000000</c:v>
                </c:pt>
                <c:pt idx="72">
                  <c:v>1952.000000</c:v>
                </c:pt>
                <c:pt idx="73">
                  <c:v>1953.000000</c:v>
                </c:pt>
                <c:pt idx="74">
                  <c:v>1954.000000</c:v>
                </c:pt>
                <c:pt idx="75">
                  <c:v>1955.000000</c:v>
                </c:pt>
                <c:pt idx="76">
                  <c:v>1956.000000</c:v>
                </c:pt>
                <c:pt idx="77">
                  <c:v>1957.000000</c:v>
                </c:pt>
                <c:pt idx="78">
                  <c:v>1958.000000</c:v>
                </c:pt>
                <c:pt idx="79">
                  <c:v>1959.000000</c:v>
                </c:pt>
                <c:pt idx="80">
                  <c:v>1960.000000</c:v>
                </c:pt>
                <c:pt idx="81">
                  <c:v>1961.000000</c:v>
                </c:pt>
                <c:pt idx="82">
                  <c:v>1962.000000</c:v>
                </c:pt>
                <c:pt idx="83">
                  <c:v>1963.000000</c:v>
                </c:pt>
                <c:pt idx="84">
                  <c:v>1964.000000</c:v>
                </c:pt>
                <c:pt idx="85">
                  <c:v>1965.000000</c:v>
                </c:pt>
                <c:pt idx="86">
                  <c:v>1966.000000</c:v>
                </c:pt>
                <c:pt idx="87">
                  <c:v>1967.000000</c:v>
                </c:pt>
                <c:pt idx="88">
                  <c:v>1968.000000</c:v>
                </c:pt>
                <c:pt idx="89">
                  <c:v>1969.000000</c:v>
                </c:pt>
                <c:pt idx="90">
                  <c:v>1970.000000</c:v>
                </c:pt>
                <c:pt idx="91">
                  <c:v>1971.000000</c:v>
                </c:pt>
                <c:pt idx="92">
                  <c:v>1972.000000</c:v>
                </c:pt>
                <c:pt idx="93">
                  <c:v>1973.000000</c:v>
                </c:pt>
                <c:pt idx="94">
                  <c:v>1974.000000</c:v>
                </c:pt>
                <c:pt idx="95">
                  <c:v>1975.000000</c:v>
                </c:pt>
                <c:pt idx="96">
                  <c:v>1976.000000</c:v>
                </c:pt>
                <c:pt idx="97">
                  <c:v>1977.000000</c:v>
                </c:pt>
                <c:pt idx="98">
                  <c:v>1978.000000</c:v>
                </c:pt>
                <c:pt idx="99">
                  <c:v>1979.000000</c:v>
                </c:pt>
                <c:pt idx="100">
                  <c:v>1980.000000</c:v>
                </c:pt>
                <c:pt idx="101">
                  <c:v>1981.000000</c:v>
                </c:pt>
                <c:pt idx="102">
                  <c:v>1982.000000</c:v>
                </c:pt>
                <c:pt idx="103">
                  <c:v>1983.000000</c:v>
                </c:pt>
                <c:pt idx="104">
                  <c:v>1984.000000</c:v>
                </c:pt>
                <c:pt idx="105">
                  <c:v>1985.000000</c:v>
                </c:pt>
                <c:pt idx="106">
                  <c:v>1986.000000</c:v>
                </c:pt>
                <c:pt idx="107">
                  <c:v>1987.000000</c:v>
                </c:pt>
                <c:pt idx="108">
                  <c:v>1988.000000</c:v>
                </c:pt>
                <c:pt idx="109">
                  <c:v>1989.000000</c:v>
                </c:pt>
                <c:pt idx="110">
                  <c:v>1990.000000</c:v>
                </c:pt>
                <c:pt idx="111">
                  <c:v>1991.000000</c:v>
                </c:pt>
                <c:pt idx="112">
                  <c:v>1992.000000</c:v>
                </c:pt>
                <c:pt idx="113">
                  <c:v>1993.000000</c:v>
                </c:pt>
                <c:pt idx="114">
                  <c:v>1994.000000</c:v>
                </c:pt>
                <c:pt idx="115">
                  <c:v>1995.000000</c:v>
                </c:pt>
                <c:pt idx="116">
                  <c:v>1996.000000</c:v>
                </c:pt>
                <c:pt idx="117">
                  <c:v>1997.000000</c:v>
                </c:pt>
                <c:pt idx="118">
                  <c:v>1998.000000</c:v>
                </c:pt>
                <c:pt idx="119">
                  <c:v>1999.000000</c:v>
                </c:pt>
                <c:pt idx="120">
                  <c:v>2000.000000</c:v>
                </c:pt>
                <c:pt idx="121">
                  <c:v>2001.000000</c:v>
                </c:pt>
                <c:pt idx="122">
                  <c:v>2002.000000</c:v>
                </c:pt>
                <c:pt idx="123">
                  <c:v>2003.000000</c:v>
                </c:pt>
                <c:pt idx="124">
                  <c:v>2004.000000</c:v>
                </c:pt>
                <c:pt idx="125">
                  <c:v>2005.000000</c:v>
                </c:pt>
                <c:pt idx="126">
                  <c:v>2006.000000</c:v>
                </c:pt>
                <c:pt idx="127">
                  <c:v>2007.000000</c:v>
                </c:pt>
                <c:pt idx="128">
                  <c:v>2008.000000</c:v>
                </c:pt>
                <c:pt idx="129">
                  <c:v>2009.000000</c:v>
                </c:pt>
                <c:pt idx="130">
                  <c:v>2010.000000</c:v>
                </c:pt>
                <c:pt idx="131">
                  <c:v>2011.000000</c:v>
                </c:pt>
                <c:pt idx="132">
                  <c:v>2012.000000</c:v>
                </c:pt>
                <c:pt idx="133">
                  <c:v>2013.000000</c:v>
                </c:pt>
                <c:pt idx="134">
                  <c:v>2014.000000</c:v>
                </c:pt>
                <c:pt idx="135">
                  <c:v>2015.000000</c:v>
                </c:pt>
              </c:numCache>
            </c:numRef>
          </c:xVal>
          <c:yVal>
            <c:numRef>
              <c:f>'All - Raw Data Analysis'!$I$34,'All - Raw Data Analysis'!$I$35:$I$169</c:f>
              <c:numCache>
                <c:ptCount val="135"/>
                <c:pt idx="0">
                  <c:v>-23.308890</c:v>
                </c:pt>
                <c:pt idx="1">
                  <c:v>-23.902014</c:v>
                </c:pt>
                <c:pt idx="2">
                  <c:v>-26.664077</c:v>
                </c:pt>
                <c:pt idx="3">
                  <c:v>-31.826066</c:v>
                </c:pt>
                <c:pt idx="4">
                  <c:v>-34.541883</c:v>
                </c:pt>
                <c:pt idx="5">
                  <c:v>-33.857036</c:v>
                </c:pt>
                <c:pt idx="6">
                  <c:v>-38.122590</c:v>
                </c:pt>
                <c:pt idx="7">
                  <c:v>-29.308719</c:v>
                </c:pt>
                <c:pt idx="8">
                  <c:v>-27.483973</c:v>
                </c:pt>
                <c:pt idx="9">
                  <c:v>-42.401868</c:v>
                </c:pt>
                <c:pt idx="10">
                  <c:v>-34.266720</c:v>
                </c:pt>
                <c:pt idx="11">
                  <c:v>-39.922338</c:v>
                </c:pt>
                <c:pt idx="12">
                  <c:v>-39.797548</c:v>
                </c:pt>
                <c:pt idx="13">
                  <c:v>-41.071784</c:v>
                </c:pt>
                <c:pt idx="14">
                  <c:v>-34.732688</c:v>
                </c:pt>
                <c:pt idx="15">
                  <c:v>-25.868890</c:v>
                </c:pt>
                <c:pt idx="16">
                  <c:v>-26.931158</c:v>
                </c:pt>
                <c:pt idx="17">
                  <c:v>-37.758468</c:v>
                </c:pt>
                <c:pt idx="18">
                  <c:v>-30.235426</c:v>
                </c:pt>
                <c:pt idx="19">
                  <c:v>-26.840431</c:v>
                </c:pt>
                <c:pt idx="20">
                  <c:v>-33.994778</c:v>
                </c:pt>
                <c:pt idx="21">
                  <c:v>-38.061578</c:v>
                </c:pt>
                <c:pt idx="22">
                  <c:v>-44.674746</c:v>
                </c:pt>
                <c:pt idx="23">
                  <c:v>-49.942853</c:v>
                </c:pt>
                <c:pt idx="24">
                  <c:v>-39.164127</c:v>
                </c:pt>
                <c:pt idx="25">
                  <c:v>-37.466668</c:v>
                </c:pt>
                <c:pt idx="26">
                  <c:v>-40.940893</c:v>
                </c:pt>
                <c:pt idx="27">
                  <c:v>-49.300554</c:v>
                </c:pt>
                <c:pt idx="28">
                  <c:v>-50.875909</c:v>
                </c:pt>
                <c:pt idx="29">
                  <c:v>-48.491417</c:v>
                </c:pt>
                <c:pt idx="30">
                  <c:v>-50.647079</c:v>
                </c:pt>
                <c:pt idx="31">
                  <c:v>-39.920120</c:v>
                </c:pt>
                <c:pt idx="32">
                  <c:v>-43.261408</c:v>
                </c:pt>
                <c:pt idx="33">
                  <c:v>-34.075629</c:v>
                </c:pt>
                <c:pt idx="34">
                  <c:v>-27.946200</c:v>
                </c:pt>
                <c:pt idx="35">
                  <c:v>-39.857595</c:v>
                </c:pt>
                <c:pt idx="36">
                  <c:v>-37.306241</c:v>
                </c:pt>
                <c:pt idx="37">
                  <c:v>-31.126665</c:v>
                </c:pt>
                <c:pt idx="38">
                  <c:v>-17.998675</c:v>
                </c:pt>
                <c:pt idx="39">
                  <c:v>-33.883787</c:v>
                </c:pt>
                <c:pt idx="40">
                  <c:v>-33.648600</c:v>
                </c:pt>
                <c:pt idx="41">
                  <c:v>-36.530219</c:v>
                </c:pt>
                <c:pt idx="42">
                  <c:v>-35.368995</c:v>
                </c:pt>
                <c:pt idx="43">
                  <c:v>-36.993592</c:v>
                </c:pt>
                <c:pt idx="44">
                  <c:v>-31.061631</c:v>
                </c:pt>
                <c:pt idx="45">
                  <c:v>-25.620060</c:v>
                </c:pt>
                <c:pt idx="46">
                  <c:v>-29.211950</c:v>
                </c:pt>
                <c:pt idx="47">
                  <c:v>-32.290796</c:v>
                </c:pt>
                <c:pt idx="48">
                  <c:v>-35.244958</c:v>
                </c:pt>
                <c:pt idx="49">
                  <c:v>-25.433368</c:v>
                </c:pt>
                <c:pt idx="50">
                  <c:v>-24.082272</c:v>
                </c:pt>
                <c:pt idx="51">
                  <c:v>-28.521916</c:v>
                </c:pt>
                <c:pt idx="52">
                  <c:v>-31.876486</c:v>
                </c:pt>
                <c:pt idx="53">
                  <c:v>-26.925800</c:v>
                </c:pt>
                <c:pt idx="54">
                  <c:v>-27.089261</c:v>
                </c:pt>
                <c:pt idx="55">
                  <c:v>-25.689517</c:v>
                </c:pt>
                <c:pt idx="56">
                  <c:v>-19.259996</c:v>
                </c:pt>
                <c:pt idx="57">
                  <c:v>-25.818685</c:v>
                </c:pt>
                <c:pt idx="58">
                  <c:v>-22.047033</c:v>
                </c:pt>
                <c:pt idx="59">
                  <c:v>-8.669784</c:v>
                </c:pt>
                <c:pt idx="60">
                  <c:v>0.959161</c:v>
                </c:pt>
                <c:pt idx="61">
                  <c:v>-1.663296</c:v>
                </c:pt>
                <c:pt idx="62">
                  <c:v>-1.558054</c:v>
                </c:pt>
                <c:pt idx="63">
                  <c:v>6.987419</c:v>
                </c:pt>
                <c:pt idx="64">
                  <c:v>4.495516</c:v>
                </c:pt>
                <c:pt idx="65">
                  <c:v>-16.325949</c:v>
                </c:pt>
                <c:pt idx="66">
                  <c:v>-23.821594</c:v>
                </c:pt>
                <c:pt idx="67">
                  <c:v>-23.829770</c:v>
                </c:pt>
                <c:pt idx="68">
                  <c:v>-21.997888</c:v>
                </c:pt>
                <c:pt idx="69">
                  <c:v>-23.378945</c:v>
                </c:pt>
                <c:pt idx="70">
                  <c:v>-16.033574</c:v>
                </c:pt>
                <c:pt idx="71">
                  <c:v>-13.207547</c:v>
                </c:pt>
                <c:pt idx="72">
                  <c:v>-14.624741</c:v>
                </c:pt>
                <c:pt idx="73">
                  <c:v>-25.389120</c:v>
                </c:pt>
                <c:pt idx="74">
                  <c:v>-28.392443</c:v>
                </c:pt>
                <c:pt idx="75">
                  <c:v>-27.115794</c:v>
                </c:pt>
                <c:pt idx="76">
                  <c:v>-13.961242</c:v>
                </c:pt>
                <c:pt idx="77">
                  <c:v>-13.143563</c:v>
                </c:pt>
                <c:pt idx="78">
                  <c:v>-16.093841</c:v>
                </c:pt>
                <c:pt idx="79">
                  <c:v>-17.492231</c:v>
                </c:pt>
                <c:pt idx="80">
                  <c:v>-16.440327</c:v>
                </c:pt>
                <c:pt idx="81">
                  <c:v>-16.902845</c:v>
                </c:pt>
                <c:pt idx="82">
                  <c:v>-16.908896</c:v>
                </c:pt>
                <c:pt idx="83">
                  <c:v>-29.159942</c:v>
                </c:pt>
                <c:pt idx="84">
                  <c:v>-25.736755</c:v>
                </c:pt>
                <c:pt idx="85">
                  <c:v>-22.587094</c:v>
                </c:pt>
                <c:pt idx="86">
                  <c:v>-23.861854</c:v>
                </c:pt>
                <c:pt idx="87">
                  <c:v>-22.718958</c:v>
                </c:pt>
                <c:pt idx="88">
                  <c:v>-12.433295</c:v>
                </c:pt>
                <c:pt idx="89">
                  <c:v>-20.448139</c:v>
                </c:pt>
                <c:pt idx="90">
                  <c:v>-29.834483</c:v>
                </c:pt>
                <c:pt idx="91">
                  <c:v>-17.252952</c:v>
                </c:pt>
                <c:pt idx="92">
                  <c:v>-16.685127</c:v>
                </c:pt>
                <c:pt idx="93">
                  <c:v>-25.769154</c:v>
                </c:pt>
                <c:pt idx="94">
                  <c:v>-27.372696</c:v>
                </c:pt>
                <c:pt idx="95">
                  <c:v>-25.283548</c:v>
                </c:pt>
                <c:pt idx="96">
                  <c:v>-12.452080</c:v>
                </c:pt>
                <c:pt idx="97">
                  <c:v>-16.865986</c:v>
                </c:pt>
                <c:pt idx="98">
                  <c:v>-8.360701</c:v>
                </c:pt>
                <c:pt idx="99">
                  <c:v>-7.769790</c:v>
                </c:pt>
                <c:pt idx="100">
                  <c:v>-9.465928</c:v>
                </c:pt>
                <c:pt idx="101">
                  <c:v>-10.030273</c:v>
                </c:pt>
                <c:pt idx="102">
                  <c:v>-5.240822</c:v>
                </c:pt>
                <c:pt idx="103">
                  <c:v>-11.574979</c:v>
                </c:pt>
                <c:pt idx="104">
                  <c:v>-13.407410</c:v>
                </c:pt>
                <c:pt idx="105">
                  <c:v>-9.981099</c:v>
                </c:pt>
                <c:pt idx="106">
                  <c:v>-0.685498</c:v>
                </c:pt>
                <c:pt idx="107">
                  <c:v>-3.709119</c:v>
                </c:pt>
                <c:pt idx="108">
                  <c:v>-6.870252</c:v>
                </c:pt>
                <c:pt idx="109">
                  <c:v>-0.090932</c:v>
                </c:pt>
                <c:pt idx="110">
                  <c:v>-1.072174</c:v>
                </c:pt>
                <c:pt idx="111">
                  <c:v>-7.666916</c:v>
                </c:pt>
                <c:pt idx="112">
                  <c:v>-7.325371</c:v>
                </c:pt>
                <c:pt idx="113">
                  <c:v>-4.780641</c:v>
                </c:pt>
                <c:pt idx="114">
                  <c:v>-1.905942</c:v>
                </c:pt>
                <c:pt idx="115">
                  <c:v>-3.863222</c:v>
                </c:pt>
                <c:pt idx="116">
                  <c:v>5.673449</c:v>
                </c:pt>
                <c:pt idx="117">
                  <c:v>9.661718</c:v>
                </c:pt>
                <c:pt idx="118">
                  <c:v>-3.152925</c:v>
                </c:pt>
                <c:pt idx="119">
                  <c:v>-0.738352</c:v>
                </c:pt>
                <c:pt idx="120">
                  <c:v>5.713321</c:v>
                </c:pt>
                <c:pt idx="121">
                  <c:v>8.231224</c:v>
                </c:pt>
                <c:pt idx="122">
                  <c:v>10.557515</c:v>
                </c:pt>
                <c:pt idx="123">
                  <c:v>9.700894</c:v>
                </c:pt>
                <c:pt idx="124">
                  <c:v>11.325193</c:v>
                </c:pt>
                <c:pt idx="125">
                  <c:v>10.857142</c:v>
                </c:pt>
                <c:pt idx="126">
                  <c:v>6.480316</c:v>
                </c:pt>
                <c:pt idx="127">
                  <c:v>5.808011</c:v>
                </c:pt>
                <c:pt idx="128">
                  <c:v>14.107904</c:v>
                </c:pt>
                <c:pt idx="129">
                  <c:v>14.991205</c:v>
                </c:pt>
                <c:pt idx="130">
                  <c:v>8.368762</c:v>
                </c:pt>
                <c:pt idx="131">
                  <c:v>11.996647</c:v>
                </c:pt>
                <c:pt idx="132">
                  <c:v>14.004399</c:v>
                </c:pt>
                <c:pt idx="133">
                  <c:v>20.019824</c:v>
                </c:pt>
                <c:pt idx="134">
                  <c:v>26.675889</c:v>
                </c:pt>
              </c:numCache>
            </c:numRef>
          </c:yVal>
          <c:smooth val="0"/>
        </c:ser>
        <c:ser>
          <c:idx val="1"/>
          <c:order val="1"/>
          <c:tx>
            <c:v>Air</c:v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72FF4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1"/>
            <c:dispEq val="0"/>
          </c:trendline>
          <c:xVal>
            <c:numRef>
              <c:f>'All - Raw Data Analysis'!$A$33,'All - Raw Data Analysis'!$A$34:$A$168</c:f>
              <c:numCache>
                <c:ptCount val="136"/>
                <c:pt idx="0">
                  <c:v>1880.000000</c:v>
                </c:pt>
                <c:pt idx="1">
                  <c:v>1881.000000</c:v>
                </c:pt>
                <c:pt idx="2">
                  <c:v>1882.000000</c:v>
                </c:pt>
                <c:pt idx="3">
                  <c:v>1883.000000</c:v>
                </c:pt>
                <c:pt idx="4">
                  <c:v>1884.000000</c:v>
                </c:pt>
                <c:pt idx="5">
                  <c:v>1885.000000</c:v>
                </c:pt>
                <c:pt idx="6">
                  <c:v>1886.000000</c:v>
                </c:pt>
                <c:pt idx="7">
                  <c:v>1887.000000</c:v>
                </c:pt>
                <c:pt idx="8">
                  <c:v>1888.000000</c:v>
                </c:pt>
                <c:pt idx="9">
                  <c:v>1889.000000</c:v>
                </c:pt>
                <c:pt idx="10">
                  <c:v>1890.000000</c:v>
                </c:pt>
                <c:pt idx="11">
                  <c:v>1891.000000</c:v>
                </c:pt>
                <c:pt idx="12">
                  <c:v>1892.000000</c:v>
                </c:pt>
                <c:pt idx="13">
                  <c:v>1893.000000</c:v>
                </c:pt>
                <c:pt idx="14">
                  <c:v>1894.000000</c:v>
                </c:pt>
                <c:pt idx="15">
                  <c:v>1895.000000</c:v>
                </c:pt>
                <c:pt idx="16">
                  <c:v>1896.000000</c:v>
                </c:pt>
                <c:pt idx="17">
                  <c:v>1897.000000</c:v>
                </c:pt>
                <c:pt idx="18">
                  <c:v>1898.000000</c:v>
                </c:pt>
                <c:pt idx="19">
                  <c:v>1899.000000</c:v>
                </c:pt>
                <c:pt idx="20">
                  <c:v>1900.000000</c:v>
                </c:pt>
                <c:pt idx="21">
                  <c:v>1901.000000</c:v>
                </c:pt>
                <c:pt idx="22">
                  <c:v>1902.000000</c:v>
                </c:pt>
                <c:pt idx="23">
                  <c:v>1903.000000</c:v>
                </c:pt>
                <c:pt idx="24">
                  <c:v>1904.000000</c:v>
                </c:pt>
                <c:pt idx="25">
                  <c:v>1905.000000</c:v>
                </c:pt>
                <c:pt idx="26">
                  <c:v>1906.000000</c:v>
                </c:pt>
                <c:pt idx="27">
                  <c:v>1907.000000</c:v>
                </c:pt>
                <c:pt idx="28">
                  <c:v>1908.000000</c:v>
                </c:pt>
                <c:pt idx="29">
                  <c:v>1909.000000</c:v>
                </c:pt>
                <c:pt idx="30">
                  <c:v>1910.000000</c:v>
                </c:pt>
                <c:pt idx="31">
                  <c:v>1911.000000</c:v>
                </c:pt>
                <c:pt idx="32">
                  <c:v>1912.000000</c:v>
                </c:pt>
                <c:pt idx="33">
                  <c:v>1913.000000</c:v>
                </c:pt>
                <c:pt idx="34">
                  <c:v>1914.000000</c:v>
                </c:pt>
                <c:pt idx="35">
                  <c:v>1915.000000</c:v>
                </c:pt>
                <c:pt idx="36">
                  <c:v>1916.000000</c:v>
                </c:pt>
                <c:pt idx="37">
                  <c:v>1917.000000</c:v>
                </c:pt>
                <c:pt idx="38">
                  <c:v>1918.000000</c:v>
                </c:pt>
                <c:pt idx="39">
                  <c:v>1919.000000</c:v>
                </c:pt>
                <c:pt idx="40">
                  <c:v>1920.000000</c:v>
                </c:pt>
                <c:pt idx="41">
                  <c:v>1921.000000</c:v>
                </c:pt>
                <c:pt idx="42">
                  <c:v>1922.000000</c:v>
                </c:pt>
                <c:pt idx="43">
                  <c:v>1923.000000</c:v>
                </c:pt>
                <c:pt idx="44">
                  <c:v>1924.000000</c:v>
                </c:pt>
                <c:pt idx="45">
                  <c:v>1925.000000</c:v>
                </c:pt>
                <c:pt idx="46">
                  <c:v>1926.000000</c:v>
                </c:pt>
                <c:pt idx="47">
                  <c:v>1927.000000</c:v>
                </c:pt>
                <c:pt idx="48">
                  <c:v>1928.000000</c:v>
                </c:pt>
                <c:pt idx="49">
                  <c:v>1929.000000</c:v>
                </c:pt>
                <c:pt idx="50">
                  <c:v>1930.000000</c:v>
                </c:pt>
                <c:pt idx="51">
                  <c:v>1931.000000</c:v>
                </c:pt>
                <c:pt idx="52">
                  <c:v>1932.000000</c:v>
                </c:pt>
                <c:pt idx="53">
                  <c:v>1933.000000</c:v>
                </c:pt>
                <c:pt idx="54">
                  <c:v>1934.000000</c:v>
                </c:pt>
                <c:pt idx="55">
                  <c:v>1935.000000</c:v>
                </c:pt>
                <c:pt idx="56">
                  <c:v>1936.000000</c:v>
                </c:pt>
                <c:pt idx="57">
                  <c:v>1937.000000</c:v>
                </c:pt>
                <c:pt idx="58">
                  <c:v>1938.000000</c:v>
                </c:pt>
                <c:pt idx="59">
                  <c:v>1939.000000</c:v>
                </c:pt>
                <c:pt idx="60">
                  <c:v>1940.000000</c:v>
                </c:pt>
                <c:pt idx="61">
                  <c:v>1941.000000</c:v>
                </c:pt>
                <c:pt idx="62">
                  <c:v>1942.000000</c:v>
                </c:pt>
                <c:pt idx="63">
                  <c:v>1943.000000</c:v>
                </c:pt>
                <c:pt idx="64">
                  <c:v>1944.000000</c:v>
                </c:pt>
                <c:pt idx="65">
                  <c:v>1945.000000</c:v>
                </c:pt>
                <c:pt idx="66">
                  <c:v>1946.000000</c:v>
                </c:pt>
                <c:pt idx="67">
                  <c:v>1947.000000</c:v>
                </c:pt>
                <c:pt idx="68">
                  <c:v>1948.000000</c:v>
                </c:pt>
                <c:pt idx="69">
                  <c:v>1949.000000</c:v>
                </c:pt>
                <c:pt idx="70">
                  <c:v>1950.000000</c:v>
                </c:pt>
                <c:pt idx="71">
                  <c:v>1951.000000</c:v>
                </c:pt>
                <c:pt idx="72">
                  <c:v>1952.000000</c:v>
                </c:pt>
                <c:pt idx="73">
                  <c:v>1953.000000</c:v>
                </c:pt>
                <c:pt idx="74">
                  <c:v>1954.000000</c:v>
                </c:pt>
                <c:pt idx="75">
                  <c:v>1955.000000</c:v>
                </c:pt>
                <c:pt idx="76">
                  <c:v>1956.000000</c:v>
                </c:pt>
                <c:pt idx="77">
                  <c:v>1957.000000</c:v>
                </c:pt>
                <c:pt idx="78">
                  <c:v>1958.000000</c:v>
                </c:pt>
                <c:pt idx="79">
                  <c:v>1959.000000</c:v>
                </c:pt>
                <c:pt idx="80">
                  <c:v>1960.000000</c:v>
                </c:pt>
                <c:pt idx="81">
                  <c:v>1961.000000</c:v>
                </c:pt>
                <c:pt idx="82">
                  <c:v>1962.000000</c:v>
                </c:pt>
                <c:pt idx="83">
                  <c:v>1963.000000</c:v>
                </c:pt>
                <c:pt idx="84">
                  <c:v>1964.000000</c:v>
                </c:pt>
                <c:pt idx="85">
                  <c:v>1965.000000</c:v>
                </c:pt>
                <c:pt idx="86">
                  <c:v>1966.000000</c:v>
                </c:pt>
                <c:pt idx="87">
                  <c:v>1967.000000</c:v>
                </c:pt>
                <c:pt idx="88">
                  <c:v>1968.000000</c:v>
                </c:pt>
                <c:pt idx="89">
                  <c:v>1969.000000</c:v>
                </c:pt>
                <c:pt idx="90">
                  <c:v>1970.000000</c:v>
                </c:pt>
                <c:pt idx="91">
                  <c:v>1971.000000</c:v>
                </c:pt>
                <c:pt idx="92">
                  <c:v>1972.000000</c:v>
                </c:pt>
                <c:pt idx="93">
                  <c:v>1973.000000</c:v>
                </c:pt>
                <c:pt idx="94">
                  <c:v>1974.000000</c:v>
                </c:pt>
                <c:pt idx="95">
                  <c:v>1975.000000</c:v>
                </c:pt>
                <c:pt idx="96">
                  <c:v>1976.000000</c:v>
                </c:pt>
                <c:pt idx="97">
                  <c:v>1977.000000</c:v>
                </c:pt>
                <c:pt idx="98">
                  <c:v>1978.000000</c:v>
                </c:pt>
                <c:pt idx="99">
                  <c:v>1979.000000</c:v>
                </c:pt>
                <c:pt idx="100">
                  <c:v>1980.000000</c:v>
                </c:pt>
                <c:pt idx="101">
                  <c:v>1981.000000</c:v>
                </c:pt>
                <c:pt idx="102">
                  <c:v>1982.000000</c:v>
                </c:pt>
                <c:pt idx="103">
                  <c:v>1983.000000</c:v>
                </c:pt>
                <c:pt idx="104">
                  <c:v>1984.000000</c:v>
                </c:pt>
                <c:pt idx="105">
                  <c:v>1985.000000</c:v>
                </c:pt>
                <c:pt idx="106">
                  <c:v>1986.000000</c:v>
                </c:pt>
                <c:pt idx="107">
                  <c:v>1987.000000</c:v>
                </c:pt>
                <c:pt idx="108">
                  <c:v>1988.000000</c:v>
                </c:pt>
                <c:pt idx="109">
                  <c:v>1989.000000</c:v>
                </c:pt>
                <c:pt idx="110">
                  <c:v>1990.000000</c:v>
                </c:pt>
                <c:pt idx="111">
                  <c:v>1991.000000</c:v>
                </c:pt>
                <c:pt idx="112">
                  <c:v>1992.000000</c:v>
                </c:pt>
                <c:pt idx="113">
                  <c:v>1993.000000</c:v>
                </c:pt>
                <c:pt idx="114">
                  <c:v>1994.000000</c:v>
                </c:pt>
                <c:pt idx="115">
                  <c:v>1995.000000</c:v>
                </c:pt>
                <c:pt idx="116">
                  <c:v>1996.000000</c:v>
                </c:pt>
                <c:pt idx="117">
                  <c:v>1997.000000</c:v>
                </c:pt>
                <c:pt idx="118">
                  <c:v>1998.000000</c:v>
                </c:pt>
                <c:pt idx="119">
                  <c:v>1999.000000</c:v>
                </c:pt>
                <c:pt idx="120">
                  <c:v>2000.000000</c:v>
                </c:pt>
                <c:pt idx="121">
                  <c:v>2001.000000</c:v>
                </c:pt>
                <c:pt idx="122">
                  <c:v>2002.000000</c:v>
                </c:pt>
                <c:pt idx="123">
                  <c:v>2003.000000</c:v>
                </c:pt>
                <c:pt idx="124">
                  <c:v>2004.000000</c:v>
                </c:pt>
                <c:pt idx="125">
                  <c:v>2005.000000</c:v>
                </c:pt>
                <c:pt idx="126">
                  <c:v>2006.000000</c:v>
                </c:pt>
                <c:pt idx="127">
                  <c:v>2007.000000</c:v>
                </c:pt>
                <c:pt idx="128">
                  <c:v>2008.000000</c:v>
                </c:pt>
                <c:pt idx="129">
                  <c:v>2009.000000</c:v>
                </c:pt>
                <c:pt idx="130">
                  <c:v>2010.000000</c:v>
                </c:pt>
                <c:pt idx="131">
                  <c:v>2011.000000</c:v>
                </c:pt>
                <c:pt idx="132">
                  <c:v>2012.000000</c:v>
                </c:pt>
                <c:pt idx="133">
                  <c:v>2013.000000</c:v>
                </c:pt>
                <c:pt idx="134">
                  <c:v>2014.000000</c:v>
                </c:pt>
                <c:pt idx="135">
                  <c:v>2015.000000</c:v>
                </c:pt>
              </c:numCache>
            </c:numRef>
          </c:xVal>
          <c:yVal>
            <c:numRef>
              <c:f>'All - Raw Data Analysis'!$L$33,'All - Raw Data Analysis'!$L$34:$L$168</c:f>
              <c:numCache>
                <c:ptCount val="136"/>
                <c:pt idx="0">
                  <c:v>-2.800000</c:v>
                </c:pt>
                <c:pt idx="1">
                  <c:v>-1.680000</c:v>
                </c:pt>
                <c:pt idx="2">
                  <c:v>-1.400000</c:v>
                </c:pt>
                <c:pt idx="3">
                  <c:v>-2.940000</c:v>
                </c:pt>
                <c:pt idx="4">
                  <c:v>-3.920000</c:v>
                </c:pt>
                <c:pt idx="5">
                  <c:v>-4.480000</c:v>
                </c:pt>
                <c:pt idx="6">
                  <c:v>-4.340000</c:v>
                </c:pt>
                <c:pt idx="7">
                  <c:v>-4.620000</c:v>
                </c:pt>
                <c:pt idx="8">
                  <c:v>-2.800000</c:v>
                </c:pt>
                <c:pt idx="9">
                  <c:v>-1.680000</c:v>
                </c:pt>
                <c:pt idx="10">
                  <c:v>-5.180000</c:v>
                </c:pt>
                <c:pt idx="11">
                  <c:v>-3.360000</c:v>
                </c:pt>
                <c:pt idx="12">
                  <c:v>-3.780000</c:v>
                </c:pt>
                <c:pt idx="13">
                  <c:v>-4.200000</c:v>
                </c:pt>
                <c:pt idx="14">
                  <c:v>-4.340000</c:v>
                </c:pt>
                <c:pt idx="15">
                  <c:v>-2.940000</c:v>
                </c:pt>
                <c:pt idx="16">
                  <c:v>-2.100000</c:v>
                </c:pt>
                <c:pt idx="17">
                  <c:v>-1.540000</c:v>
                </c:pt>
                <c:pt idx="18">
                  <c:v>-3.920000</c:v>
                </c:pt>
                <c:pt idx="19">
                  <c:v>-2.240000</c:v>
                </c:pt>
                <c:pt idx="20">
                  <c:v>-1.260000</c:v>
                </c:pt>
                <c:pt idx="21">
                  <c:v>-2.100000</c:v>
                </c:pt>
                <c:pt idx="22">
                  <c:v>-3.780000</c:v>
                </c:pt>
                <c:pt idx="23">
                  <c:v>-4.900000</c:v>
                </c:pt>
                <c:pt idx="24">
                  <c:v>-6.160000</c:v>
                </c:pt>
                <c:pt idx="25">
                  <c:v>-3.920000</c:v>
                </c:pt>
                <c:pt idx="26">
                  <c:v>-3.220000</c:v>
                </c:pt>
                <c:pt idx="27">
                  <c:v>-5.600000</c:v>
                </c:pt>
                <c:pt idx="28">
                  <c:v>-6.020000</c:v>
                </c:pt>
                <c:pt idx="29">
                  <c:v>-6.580000</c:v>
                </c:pt>
                <c:pt idx="30">
                  <c:v>-5.880000</c:v>
                </c:pt>
                <c:pt idx="31">
                  <c:v>-6.160000</c:v>
                </c:pt>
                <c:pt idx="32">
                  <c:v>-4.900000</c:v>
                </c:pt>
                <c:pt idx="33">
                  <c:v>-4.760000</c:v>
                </c:pt>
                <c:pt idx="34">
                  <c:v>-2.240000</c:v>
                </c:pt>
                <c:pt idx="35">
                  <c:v>-1.540000</c:v>
                </c:pt>
                <c:pt idx="36">
                  <c:v>-4.760000</c:v>
                </c:pt>
                <c:pt idx="37">
                  <c:v>-5.600000</c:v>
                </c:pt>
                <c:pt idx="38">
                  <c:v>-3.640000</c:v>
                </c:pt>
                <c:pt idx="39">
                  <c:v>-3.080000</c:v>
                </c:pt>
                <c:pt idx="40">
                  <c:v>-3.780000</c:v>
                </c:pt>
                <c:pt idx="41">
                  <c:v>-2.940000</c:v>
                </c:pt>
                <c:pt idx="42">
                  <c:v>-3.920000</c:v>
                </c:pt>
                <c:pt idx="43">
                  <c:v>-3.360000</c:v>
                </c:pt>
                <c:pt idx="44">
                  <c:v>-3.920000</c:v>
                </c:pt>
                <c:pt idx="45">
                  <c:v>-2.940000</c:v>
                </c:pt>
                <c:pt idx="46">
                  <c:v>-1.400000</c:v>
                </c:pt>
                <c:pt idx="47">
                  <c:v>-2.940000</c:v>
                </c:pt>
                <c:pt idx="48">
                  <c:v>-2.940000</c:v>
                </c:pt>
                <c:pt idx="49">
                  <c:v>-5.040000</c:v>
                </c:pt>
                <c:pt idx="50">
                  <c:v>-2.100000</c:v>
                </c:pt>
                <c:pt idx="51">
                  <c:v>-1.260000</c:v>
                </c:pt>
                <c:pt idx="52">
                  <c:v>-2.380000</c:v>
                </c:pt>
                <c:pt idx="53">
                  <c:v>-3.920000</c:v>
                </c:pt>
                <c:pt idx="54">
                  <c:v>-1.960000</c:v>
                </c:pt>
                <c:pt idx="55">
                  <c:v>-2.800000</c:v>
                </c:pt>
                <c:pt idx="56">
                  <c:v>-2.100000</c:v>
                </c:pt>
                <c:pt idx="57">
                  <c:v>-0.420000</c:v>
                </c:pt>
                <c:pt idx="58">
                  <c:v>-0.420000</c:v>
                </c:pt>
                <c:pt idx="59">
                  <c:v>-0.420000</c:v>
                </c:pt>
                <c:pt idx="60">
                  <c:v>1.120000</c:v>
                </c:pt>
                <c:pt idx="61">
                  <c:v>1.680000</c:v>
                </c:pt>
                <c:pt idx="62">
                  <c:v>1.260000</c:v>
                </c:pt>
                <c:pt idx="63">
                  <c:v>1.820000</c:v>
                </c:pt>
                <c:pt idx="64">
                  <c:v>3.500000</c:v>
                </c:pt>
                <c:pt idx="65">
                  <c:v>1.680000</c:v>
                </c:pt>
                <c:pt idx="66">
                  <c:v>-0.560000</c:v>
                </c:pt>
                <c:pt idx="67">
                  <c:v>-0.700000</c:v>
                </c:pt>
                <c:pt idx="68">
                  <c:v>-1.260000</c:v>
                </c:pt>
                <c:pt idx="69">
                  <c:v>-1.260000</c:v>
                </c:pt>
                <c:pt idx="70">
                  <c:v>-2.520000</c:v>
                </c:pt>
                <c:pt idx="71">
                  <c:v>-0.980000</c:v>
                </c:pt>
                <c:pt idx="72">
                  <c:v>0.140000</c:v>
                </c:pt>
                <c:pt idx="73">
                  <c:v>1.120000</c:v>
                </c:pt>
                <c:pt idx="74">
                  <c:v>-1.820000</c:v>
                </c:pt>
                <c:pt idx="75">
                  <c:v>-2.100000</c:v>
                </c:pt>
                <c:pt idx="76">
                  <c:v>-2.800000</c:v>
                </c:pt>
                <c:pt idx="77">
                  <c:v>0.560000</c:v>
                </c:pt>
                <c:pt idx="78">
                  <c:v>0.980000</c:v>
                </c:pt>
                <c:pt idx="79">
                  <c:v>0.420000</c:v>
                </c:pt>
                <c:pt idx="80">
                  <c:v>-0.280000</c:v>
                </c:pt>
                <c:pt idx="81">
                  <c:v>0.700000</c:v>
                </c:pt>
                <c:pt idx="82">
                  <c:v>0.420000</c:v>
                </c:pt>
                <c:pt idx="83">
                  <c:v>0.840000</c:v>
                </c:pt>
                <c:pt idx="84">
                  <c:v>-2.800000</c:v>
                </c:pt>
                <c:pt idx="85">
                  <c:v>-1.400000</c:v>
                </c:pt>
                <c:pt idx="86">
                  <c:v>-0.700000</c:v>
                </c:pt>
                <c:pt idx="87">
                  <c:v>-0.280000</c:v>
                </c:pt>
                <c:pt idx="88">
                  <c:v>-0.980000</c:v>
                </c:pt>
                <c:pt idx="89">
                  <c:v>0.980000</c:v>
                </c:pt>
                <c:pt idx="90">
                  <c:v>0.280000</c:v>
                </c:pt>
                <c:pt idx="91">
                  <c:v>-1.260000</c:v>
                </c:pt>
                <c:pt idx="92">
                  <c:v>0.140000</c:v>
                </c:pt>
                <c:pt idx="93">
                  <c:v>2.100000</c:v>
                </c:pt>
                <c:pt idx="94">
                  <c:v>-0.980000</c:v>
                </c:pt>
                <c:pt idx="95">
                  <c:v>-0.280000</c:v>
                </c:pt>
                <c:pt idx="96">
                  <c:v>-1.540000</c:v>
                </c:pt>
                <c:pt idx="97">
                  <c:v>2.520000</c:v>
                </c:pt>
                <c:pt idx="98">
                  <c:v>0.980000</c:v>
                </c:pt>
                <c:pt idx="99">
                  <c:v>2.380000</c:v>
                </c:pt>
                <c:pt idx="100">
                  <c:v>3.780000</c:v>
                </c:pt>
                <c:pt idx="101">
                  <c:v>4.620000</c:v>
                </c:pt>
                <c:pt idx="102">
                  <c:v>1.820000</c:v>
                </c:pt>
                <c:pt idx="103">
                  <c:v>4.200000</c:v>
                </c:pt>
                <c:pt idx="104">
                  <c:v>2.100000</c:v>
                </c:pt>
                <c:pt idx="105">
                  <c:v>1.680000</c:v>
                </c:pt>
                <c:pt idx="106">
                  <c:v>2.660000</c:v>
                </c:pt>
                <c:pt idx="107">
                  <c:v>4.620000</c:v>
                </c:pt>
                <c:pt idx="108">
                  <c:v>5.740000</c:v>
                </c:pt>
                <c:pt idx="109">
                  <c:v>3.920000</c:v>
                </c:pt>
                <c:pt idx="110">
                  <c:v>6.160000</c:v>
                </c:pt>
                <c:pt idx="111">
                  <c:v>6.020000</c:v>
                </c:pt>
                <c:pt idx="112">
                  <c:v>3.220000</c:v>
                </c:pt>
                <c:pt idx="113">
                  <c:v>3.360000</c:v>
                </c:pt>
                <c:pt idx="114">
                  <c:v>4.480000</c:v>
                </c:pt>
                <c:pt idx="115">
                  <c:v>6.440000</c:v>
                </c:pt>
                <c:pt idx="116">
                  <c:v>4.900000</c:v>
                </c:pt>
                <c:pt idx="117">
                  <c:v>6.720000</c:v>
                </c:pt>
                <c:pt idx="118">
                  <c:v>8.960000</c:v>
                </c:pt>
                <c:pt idx="119">
                  <c:v>5.880000</c:v>
                </c:pt>
                <c:pt idx="120">
                  <c:v>5.880000</c:v>
                </c:pt>
                <c:pt idx="121">
                  <c:v>7.700000</c:v>
                </c:pt>
                <c:pt idx="122">
                  <c:v>8.820000</c:v>
                </c:pt>
                <c:pt idx="123">
                  <c:v>8.680000</c:v>
                </c:pt>
                <c:pt idx="124">
                  <c:v>7.700000</c:v>
                </c:pt>
                <c:pt idx="125">
                  <c:v>9.660000</c:v>
                </c:pt>
                <c:pt idx="126">
                  <c:v>8.820000</c:v>
                </c:pt>
                <c:pt idx="127">
                  <c:v>9.240000</c:v>
                </c:pt>
                <c:pt idx="128">
                  <c:v>7.560000</c:v>
                </c:pt>
                <c:pt idx="129">
                  <c:v>8.960000</c:v>
                </c:pt>
                <c:pt idx="130">
                  <c:v>9.940000</c:v>
                </c:pt>
                <c:pt idx="131">
                  <c:v>8.400000</c:v>
                </c:pt>
                <c:pt idx="132">
                  <c:v>8.820000</c:v>
                </c:pt>
                <c:pt idx="133">
                  <c:v>9.100000</c:v>
                </c:pt>
                <c:pt idx="134">
                  <c:v>10.360000</c:v>
                </c:pt>
                <c:pt idx="135">
                  <c:v>12.180000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75"/>
        <c:minorUnit val="37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2.5"/>
        <c:minorUnit val="11.25"/>
      </c:valAx>
      <c:spPr>
        <a:noFill/>
        <a:ln w="12700" cap="flat">
          <a:solidFill>
            <a:srgbClr val="000000"/>
          </a:solidFill>
          <a:prstDash val="solid"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0954"/>
          <c:y val="0.867137"/>
          <c:w val="0.271321"/>
          <c:h val="0.065654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655391"/>
          <c:y val="0.12368"/>
          <c:w val="0.906081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'ACE&amp;Temperature - ACE &amp; Tempera'!$G$2</c:f>
              <c:strCache>
                <c:ptCount val="1"/>
                <c:pt idx="0">
                  <c:v>Temperature Difference °C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'ACE&amp;Temperature - ACE &amp; Tempera'!$A$32:$A$147</c:f>
              <c:numCache>
                <c:ptCount val="116"/>
                <c:pt idx="0">
                  <c:v>1880.000000</c:v>
                </c:pt>
                <c:pt idx="1">
                  <c:v>1881.000000</c:v>
                </c:pt>
                <c:pt idx="2">
                  <c:v>1882.000000</c:v>
                </c:pt>
                <c:pt idx="3">
                  <c:v>1883.000000</c:v>
                </c:pt>
                <c:pt idx="4">
                  <c:v>1884.000000</c:v>
                </c:pt>
                <c:pt idx="5">
                  <c:v>1885.000000</c:v>
                </c:pt>
                <c:pt idx="6">
                  <c:v>1886.000000</c:v>
                </c:pt>
                <c:pt idx="7">
                  <c:v>1887.000000</c:v>
                </c:pt>
                <c:pt idx="8">
                  <c:v>1888.000000</c:v>
                </c:pt>
                <c:pt idx="9">
                  <c:v>1889.000000</c:v>
                </c:pt>
                <c:pt idx="10">
                  <c:v>1890.000000</c:v>
                </c:pt>
                <c:pt idx="11">
                  <c:v>1891.000000</c:v>
                </c:pt>
                <c:pt idx="12">
                  <c:v>1892.000000</c:v>
                </c:pt>
                <c:pt idx="13">
                  <c:v>1893.000000</c:v>
                </c:pt>
                <c:pt idx="14">
                  <c:v>1894.000000</c:v>
                </c:pt>
                <c:pt idx="15">
                  <c:v>1895.000000</c:v>
                </c:pt>
                <c:pt idx="16">
                  <c:v>1896.000000</c:v>
                </c:pt>
                <c:pt idx="17">
                  <c:v>1897.000000</c:v>
                </c:pt>
                <c:pt idx="18">
                  <c:v>1898.000000</c:v>
                </c:pt>
                <c:pt idx="19">
                  <c:v>1899.000000</c:v>
                </c:pt>
                <c:pt idx="20">
                  <c:v>1900.000000</c:v>
                </c:pt>
                <c:pt idx="21">
                  <c:v>1901.000000</c:v>
                </c:pt>
                <c:pt idx="22">
                  <c:v>1902.000000</c:v>
                </c:pt>
                <c:pt idx="23">
                  <c:v>1903.000000</c:v>
                </c:pt>
                <c:pt idx="24">
                  <c:v>1904.000000</c:v>
                </c:pt>
                <c:pt idx="25">
                  <c:v>1905.000000</c:v>
                </c:pt>
                <c:pt idx="26">
                  <c:v>1906.000000</c:v>
                </c:pt>
                <c:pt idx="27">
                  <c:v>1907.000000</c:v>
                </c:pt>
                <c:pt idx="28">
                  <c:v>1908.000000</c:v>
                </c:pt>
                <c:pt idx="29">
                  <c:v>1909.000000</c:v>
                </c:pt>
                <c:pt idx="30">
                  <c:v>1910.000000</c:v>
                </c:pt>
                <c:pt idx="31">
                  <c:v>1911.000000</c:v>
                </c:pt>
                <c:pt idx="32">
                  <c:v>1912.000000</c:v>
                </c:pt>
                <c:pt idx="33">
                  <c:v>1913.000000</c:v>
                </c:pt>
                <c:pt idx="34">
                  <c:v>1914.000000</c:v>
                </c:pt>
                <c:pt idx="35">
                  <c:v>1915.000000</c:v>
                </c:pt>
                <c:pt idx="36">
                  <c:v>1916.000000</c:v>
                </c:pt>
                <c:pt idx="37">
                  <c:v>1917.000000</c:v>
                </c:pt>
                <c:pt idx="38">
                  <c:v>1918.000000</c:v>
                </c:pt>
                <c:pt idx="39">
                  <c:v>1919.000000</c:v>
                </c:pt>
                <c:pt idx="40">
                  <c:v>1920.000000</c:v>
                </c:pt>
                <c:pt idx="41">
                  <c:v>1921.000000</c:v>
                </c:pt>
                <c:pt idx="42">
                  <c:v>1922.000000</c:v>
                </c:pt>
                <c:pt idx="43">
                  <c:v>1923.000000</c:v>
                </c:pt>
                <c:pt idx="44">
                  <c:v>1924.000000</c:v>
                </c:pt>
                <c:pt idx="45">
                  <c:v>1925.000000</c:v>
                </c:pt>
                <c:pt idx="46">
                  <c:v>1926.000000</c:v>
                </c:pt>
                <c:pt idx="47">
                  <c:v>1927.000000</c:v>
                </c:pt>
                <c:pt idx="48">
                  <c:v>1928.000000</c:v>
                </c:pt>
                <c:pt idx="49">
                  <c:v>1929.000000</c:v>
                </c:pt>
                <c:pt idx="50">
                  <c:v>1930.000000</c:v>
                </c:pt>
                <c:pt idx="51">
                  <c:v>1931.000000</c:v>
                </c:pt>
                <c:pt idx="52">
                  <c:v>1932.000000</c:v>
                </c:pt>
                <c:pt idx="53">
                  <c:v>1933.000000</c:v>
                </c:pt>
                <c:pt idx="54">
                  <c:v>1934.000000</c:v>
                </c:pt>
                <c:pt idx="55">
                  <c:v>1935.000000</c:v>
                </c:pt>
                <c:pt idx="56">
                  <c:v>1936.000000</c:v>
                </c:pt>
                <c:pt idx="57">
                  <c:v>1937.000000</c:v>
                </c:pt>
                <c:pt idx="58">
                  <c:v>1938.000000</c:v>
                </c:pt>
                <c:pt idx="59">
                  <c:v>1939.000000</c:v>
                </c:pt>
                <c:pt idx="60">
                  <c:v>1940.000000</c:v>
                </c:pt>
                <c:pt idx="61">
                  <c:v>1941.000000</c:v>
                </c:pt>
                <c:pt idx="62">
                  <c:v>1942.000000</c:v>
                </c:pt>
                <c:pt idx="63">
                  <c:v>1943.000000</c:v>
                </c:pt>
                <c:pt idx="64">
                  <c:v>1944.000000</c:v>
                </c:pt>
                <c:pt idx="65">
                  <c:v>1945.000000</c:v>
                </c:pt>
                <c:pt idx="66">
                  <c:v>1946.000000</c:v>
                </c:pt>
                <c:pt idx="67">
                  <c:v>1947.000000</c:v>
                </c:pt>
                <c:pt idx="68">
                  <c:v>1948.000000</c:v>
                </c:pt>
                <c:pt idx="69">
                  <c:v>1949.000000</c:v>
                </c:pt>
                <c:pt idx="70">
                  <c:v>1950.000000</c:v>
                </c:pt>
                <c:pt idx="71">
                  <c:v>1951.000000</c:v>
                </c:pt>
                <c:pt idx="72">
                  <c:v>1952.000000</c:v>
                </c:pt>
                <c:pt idx="73">
                  <c:v>1953.000000</c:v>
                </c:pt>
                <c:pt idx="74">
                  <c:v>1954.000000</c:v>
                </c:pt>
                <c:pt idx="75">
                  <c:v>1955.000000</c:v>
                </c:pt>
                <c:pt idx="76">
                  <c:v>1956.000000</c:v>
                </c:pt>
                <c:pt idx="77">
                  <c:v>1957.000000</c:v>
                </c:pt>
                <c:pt idx="78">
                  <c:v>1958.000000</c:v>
                </c:pt>
                <c:pt idx="79">
                  <c:v>1959.000000</c:v>
                </c:pt>
                <c:pt idx="80">
                  <c:v>1960.000000</c:v>
                </c:pt>
                <c:pt idx="81">
                  <c:v>1961.000000</c:v>
                </c:pt>
                <c:pt idx="82">
                  <c:v>1962.000000</c:v>
                </c:pt>
                <c:pt idx="83">
                  <c:v>1963.000000</c:v>
                </c:pt>
                <c:pt idx="84">
                  <c:v>1964.000000</c:v>
                </c:pt>
                <c:pt idx="85">
                  <c:v>1965.000000</c:v>
                </c:pt>
                <c:pt idx="86">
                  <c:v>1966.000000</c:v>
                </c:pt>
                <c:pt idx="87">
                  <c:v>1967.000000</c:v>
                </c:pt>
                <c:pt idx="88">
                  <c:v>1968.000000</c:v>
                </c:pt>
                <c:pt idx="89">
                  <c:v>1969.000000</c:v>
                </c:pt>
                <c:pt idx="90">
                  <c:v>1970.000000</c:v>
                </c:pt>
                <c:pt idx="91">
                  <c:v>1971.000000</c:v>
                </c:pt>
                <c:pt idx="92">
                  <c:v>1972.000000</c:v>
                </c:pt>
                <c:pt idx="93">
                  <c:v>1973.000000</c:v>
                </c:pt>
                <c:pt idx="94">
                  <c:v>1974.000000</c:v>
                </c:pt>
                <c:pt idx="95">
                  <c:v>1975.000000</c:v>
                </c:pt>
                <c:pt idx="96">
                  <c:v>1976.000000</c:v>
                </c:pt>
                <c:pt idx="97">
                  <c:v>1977.000000</c:v>
                </c:pt>
                <c:pt idx="98">
                  <c:v>1978.000000</c:v>
                </c:pt>
                <c:pt idx="99">
                  <c:v>1979.000000</c:v>
                </c:pt>
                <c:pt idx="100">
                  <c:v>1980.000000</c:v>
                </c:pt>
                <c:pt idx="101">
                  <c:v>1981.000000</c:v>
                </c:pt>
                <c:pt idx="102">
                  <c:v>1982.000000</c:v>
                </c:pt>
                <c:pt idx="103">
                  <c:v>1983.000000</c:v>
                </c:pt>
                <c:pt idx="104">
                  <c:v>1984.000000</c:v>
                </c:pt>
                <c:pt idx="105">
                  <c:v>1985.000000</c:v>
                </c:pt>
                <c:pt idx="106">
                  <c:v>1986.000000</c:v>
                </c:pt>
                <c:pt idx="107">
                  <c:v>1987.000000</c:v>
                </c:pt>
                <c:pt idx="108">
                  <c:v>1988.000000</c:v>
                </c:pt>
                <c:pt idx="109">
                  <c:v>1989.000000</c:v>
                </c:pt>
                <c:pt idx="110">
                  <c:v>1990.000000</c:v>
                </c:pt>
                <c:pt idx="111">
                  <c:v>1991.000000</c:v>
                </c:pt>
                <c:pt idx="112">
                  <c:v>1992.000000</c:v>
                </c:pt>
                <c:pt idx="113">
                  <c:v>1993.000000</c:v>
                </c:pt>
                <c:pt idx="114">
                  <c:v>1994.000000</c:v>
                </c:pt>
                <c:pt idx="115">
                  <c:v>1995.000000</c:v>
                </c:pt>
              </c:numCache>
            </c:numRef>
          </c:xVal>
          <c:yVal>
            <c:numRef>
              <c:f>'ACE&amp;Temperature - ACE &amp; Tempera'!$G$32:$G$147</c:f>
              <c:numCache>
                <c:ptCount val="116"/>
                <c:pt idx="0">
                  <c:v>-41.788492</c:v>
                </c:pt>
                <c:pt idx="1">
                  <c:v>-41.788492</c:v>
                </c:pt>
                <c:pt idx="2">
                  <c:v>-42.828214</c:v>
                </c:pt>
                <c:pt idx="3">
                  <c:v>-42.918611</c:v>
                </c:pt>
                <c:pt idx="4">
                  <c:v>-44.646361</c:v>
                </c:pt>
                <c:pt idx="5">
                  <c:v>-42.918611</c:v>
                </c:pt>
                <c:pt idx="6">
                  <c:v>-46.132806</c:v>
                </c:pt>
                <c:pt idx="7">
                  <c:v>-46.132806</c:v>
                </c:pt>
                <c:pt idx="8">
                  <c:v>-43.375000</c:v>
                </c:pt>
                <c:pt idx="9">
                  <c:v>-46.132806</c:v>
                </c:pt>
                <c:pt idx="10">
                  <c:v>-47.228917</c:v>
                </c:pt>
                <c:pt idx="11">
                  <c:v>-44.565833</c:v>
                </c:pt>
                <c:pt idx="12">
                  <c:v>-44.565833</c:v>
                </c:pt>
                <c:pt idx="13">
                  <c:v>-44.565833</c:v>
                </c:pt>
                <c:pt idx="14">
                  <c:v>-44.565833</c:v>
                </c:pt>
                <c:pt idx="15">
                  <c:v>-47.671889</c:v>
                </c:pt>
                <c:pt idx="16">
                  <c:v>-47.722944</c:v>
                </c:pt>
                <c:pt idx="17">
                  <c:v>-50.644333</c:v>
                </c:pt>
                <c:pt idx="18">
                  <c:v>-51.820278</c:v>
                </c:pt>
                <c:pt idx="19">
                  <c:v>-52.523167</c:v>
                </c:pt>
                <c:pt idx="20">
                  <c:v>-53.070278</c:v>
                </c:pt>
                <c:pt idx="21">
                  <c:v>-55.335583</c:v>
                </c:pt>
                <c:pt idx="22">
                  <c:v>-58.970861</c:v>
                </c:pt>
                <c:pt idx="23">
                  <c:v>-58.970861</c:v>
                </c:pt>
                <c:pt idx="24">
                  <c:v>-56.753944</c:v>
                </c:pt>
                <c:pt idx="25">
                  <c:v>-53.070278</c:v>
                </c:pt>
                <c:pt idx="26">
                  <c:v>-52.958278</c:v>
                </c:pt>
                <c:pt idx="27">
                  <c:v>-52.958278</c:v>
                </c:pt>
                <c:pt idx="28">
                  <c:v>-51.205611</c:v>
                </c:pt>
                <c:pt idx="29">
                  <c:v>-49.548611</c:v>
                </c:pt>
                <c:pt idx="30">
                  <c:v>-47.374167</c:v>
                </c:pt>
                <c:pt idx="31">
                  <c:v>-44.724167</c:v>
                </c:pt>
                <c:pt idx="32">
                  <c:v>-44.724167</c:v>
                </c:pt>
                <c:pt idx="33">
                  <c:v>-44.724167</c:v>
                </c:pt>
                <c:pt idx="34">
                  <c:v>-46.875417</c:v>
                </c:pt>
                <c:pt idx="35">
                  <c:v>-46.875417</c:v>
                </c:pt>
                <c:pt idx="36">
                  <c:v>-47.192889</c:v>
                </c:pt>
                <c:pt idx="37">
                  <c:v>-47.192889</c:v>
                </c:pt>
                <c:pt idx="38">
                  <c:v>-45.581917</c:v>
                </c:pt>
                <c:pt idx="39">
                  <c:v>-46.513972</c:v>
                </c:pt>
                <c:pt idx="40">
                  <c:v>-47.555667</c:v>
                </c:pt>
                <c:pt idx="41">
                  <c:v>-47.555667</c:v>
                </c:pt>
                <c:pt idx="42">
                  <c:v>-46.513972</c:v>
                </c:pt>
                <c:pt idx="43">
                  <c:v>-44.974556</c:v>
                </c:pt>
                <c:pt idx="44">
                  <c:v>-44.892000</c:v>
                </c:pt>
                <c:pt idx="45">
                  <c:v>-43.984583</c:v>
                </c:pt>
                <c:pt idx="46">
                  <c:v>-43.331500</c:v>
                </c:pt>
                <c:pt idx="47">
                  <c:v>-43.331500</c:v>
                </c:pt>
                <c:pt idx="48">
                  <c:v>-42.405306</c:v>
                </c:pt>
                <c:pt idx="49">
                  <c:v>-42.405306</c:v>
                </c:pt>
                <c:pt idx="50">
                  <c:v>-41.717167</c:v>
                </c:pt>
                <c:pt idx="51">
                  <c:v>-41.717167</c:v>
                </c:pt>
                <c:pt idx="52">
                  <c:v>-41.717167</c:v>
                </c:pt>
                <c:pt idx="53">
                  <c:v>-40.386044</c:v>
                </c:pt>
                <c:pt idx="54">
                  <c:v>-38.011294</c:v>
                </c:pt>
                <c:pt idx="55">
                  <c:v>-32.092778</c:v>
                </c:pt>
                <c:pt idx="56">
                  <c:v>-24.416389</c:v>
                </c:pt>
                <c:pt idx="57">
                  <c:v>-24.416389</c:v>
                </c:pt>
                <c:pt idx="58">
                  <c:v>-24.416389</c:v>
                </c:pt>
                <c:pt idx="59">
                  <c:v>-24.416389</c:v>
                </c:pt>
                <c:pt idx="60">
                  <c:v>-24.416389</c:v>
                </c:pt>
                <c:pt idx="61">
                  <c:v>-27.404361</c:v>
                </c:pt>
                <c:pt idx="62">
                  <c:v>-33.187528</c:v>
                </c:pt>
                <c:pt idx="63">
                  <c:v>-33.187528</c:v>
                </c:pt>
                <c:pt idx="64">
                  <c:v>-33.533111</c:v>
                </c:pt>
                <c:pt idx="65">
                  <c:v>-36.029694</c:v>
                </c:pt>
                <c:pt idx="66">
                  <c:v>-38.576194</c:v>
                </c:pt>
                <c:pt idx="67">
                  <c:v>-39.492139</c:v>
                </c:pt>
                <c:pt idx="68">
                  <c:v>-38.576194</c:v>
                </c:pt>
                <c:pt idx="69">
                  <c:v>-36.019083</c:v>
                </c:pt>
                <c:pt idx="70">
                  <c:v>-33.907056</c:v>
                </c:pt>
                <c:pt idx="71">
                  <c:v>-33.907056</c:v>
                </c:pt>
                <c:pt idx="72">
                  <c:v>-34.604861</c:v>
                </c:pt>
                <c:pt idx="73">
                  <c:v>-34.954056</c:v>
                </c:pt>
                <c:pt idx="74">
                  <c:v>-35.045306</c:v>
                </c:pt>
                <c:pt idx="75">
                  <c:v>-35.045306</c:v>
                </c:pt>
                <c:pt idx="76">
                  <c:v>-35.045306</c:v>
                </c:pt>
                <c:pt idx="77">
                  <c:v>-35.045306</c:v>
                </c:pt>
                <c:pt idx="78">
                  <c:v>-35.313639</c:v>
                </c:pt>
                <c:pt idx="79">
                  <c:v>-37.521667</c:v>
                </c:pt>
                <c:pt idx="80">
                  <c:v>-37.521667</c:v>
                </c:pt>
                <c:pt idx="81">
                  <c:v>-39.011389</c:v>
                </c:pt>
                <c:pt idx="82">
                  <c:v>-39.590778</c:v>
                </c:pt>
                <c:pt idx="83">
                  <c:v>-39.590778</c:v>
                </c:pt>
                <c:pt idx="84">
                  <c:v>-39.590778</c:v>
                </c:pt>
                <c:pt idx="85">
                  <c:v>-39.590778</c:v>
                </c:pt>
                <c:pt idx="86">
                  <c:v>-39.590778</c:v>
                </c:pt>
                <c:pt idx="87">
                  <c:v>-40.437778</c:v>
                </c:pt>
                <c:pt idx="88">
                  <c:v>-39.011389</c:v>
                </c:pt>
                <c:pt idx="89">
                  <c:v>-37.534500</c:v>
                </c:pt>
                <c:pt idx="90">
                  <c:v>-37.534500</c:v>
                </c:pt>
                <c:pt idx="91">
                  <c:v>-36.093667</c:v>
                </c:pt>
                <c:pt idx="92">
                  <c:v>-35.397583</c:v>
                </c:pt>
                <c:pt idx="93">
                  <c:v>-34.187139</c:v>
                </c:pt>
                <c:pt idx="94">
                  <c:v>-32.306778</c:v>
                </c:pt>
                <c:pt idx="95">
                  <c:v>-31.658250</c:v>
                </c:pt>
                <c:pt idx="96">
                  <c:v>-31.658250</c:v>
                </c:pt>
                <c:pt idx="97">
                  <c:v>-30.935778</c:v>
                </c:pt>
                <c:pt idx="98">
                  <c:v>-30.023417</c:v>
                </c:pt>
                <c:pt idx="99">
                  <c:v>-29.477806</c:v>
                </c:pt>
                <c:pt idx="100">
                  <c:v>-29.477806</c:v>
                </c:pt>
                <c:pt idx="101">
                  <c:v>-29.098056</c:v>
                </c:pt>
                <c:pt idx="102">
                  <c:v>-27.897472</c:v>
                </c:pt>
                <c:pt idx="103">
                  <c:v>-27.897472</c:v>
                </c:pt>
                <c:pt idx="104">
                  <c:v>-28.515611</c:v>
                </c:pt>
                <c:pt idx="105">
                  <c:v>-27.845028</c:v>
                </c:pt>
                <c:pt idx="106">
                  <c:v>-27.132667</c:v>
                </c:pt>
                <c:pt idx="107">
                  <c:v>-26.789722</c:v>
                </c:pt>
                <c:pt idx="108">
                  <c:v>-26.789722</c:v>
                </c:pt>
                <c:pt idx="109">
                  <c:v>-26.332361</c:v>
                </c:pt>
                <c:pt idx="110">
                  <c:v>-26.332361</c:v>
                </c:pt>
                <c:pt idx="111">
                  <c:v>-26.332361</c:v>
                </c:pt>
                <c:pt idx="112">
                  <c:v>-26.332361</c:v>
                </c:pt>
                <c:pt idx="113">
                  <c:v>-25.259917</c:v>
                </c:pt>
                <c:pt idx="114">
                  <c:v>-22.080278</c:v>
                </c:pt>
                <c:pt idx="115">
                  <c:v>-19.294389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'ACE&amp;Temperature - ACE &amp; Tempera'!$K$2</c:f>
              <c:strCache>
                <c:ptCount val="1"/>
                <c:pt idx="0">
                  <c:v>SIN Temp. Median Check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'ACE&amp;Temperature - ACE &amp; Tempera'!$A$32:$A$147</c:f>
              <c:numCache>
                <c:ptCount val="116"/>
                <c:pt idx="0">
                  <c:v>1880.000000</c:v>
                </c:pt>
                <c:pt idx="1">
                  <c:v>1881.000000</c:v>
                </c:pt>
                <c:pt idx="2">
                  <c:v>1882.000000</c:v>
                </c:pt>
                <c:pt idx="3">
                  <c:v>1883.000000</c:v>
                </c:pt>
                <c:pt idx="4">
                  <c:v>1884.000000</c:v>
                </c:pt>
                <c:pt idx="5">
                  <c:v>1885.000000</c:v>
                </c:pt>
                <c:pt idx="6">
                  <c:v>1886.000000</c:v>
                </c:pt>
                <c:pt idx="7">
                  <c:v>1887.000000</c:v>
                </c:pt>
                <c:pt idx="8">
                  <c:v>1888.000000</c:v>
                </c:pt>
                <c:pt idx="9">
                  <c:v>1889.000000</c:v>
                </c:pt>
                <c:pt idx="10">
                  <c:v>1890.000000</c:v>
                </c:pt>
                <c:pt idx="11">
                  <c:v>1891.000000</c:v>
                </c:pt>
                <c:pt idx="12">
                  <c:v>1892.000000</c:v>
                </c:pt>
                <c:pt idx="13">
                  <c:v>1893.000000</c:v>
                </c:pt>
                <c:pt idx="14">
                  <c:v>1894.000000</c:v>
                </c:pt>
                <c:pt idx="15">
                  <c:v>1895.000000</c:v>
                </c:pt>
                <c:pt idx="16">
                  <c:v>1896.000000</c:v>
                </c:pt>
                <c:pt idx="17">
                  <c:v>1897.000000</c:v>
                </c:pt>
                <c:pt idx="18">
                  <c:v>1898.000000</c:v>
                </c:pt>
                <c:pt idx="19">
                  <c:v>1899.000000</c:v>
                </c:pt>
                <c:pt idx="20">
                  <c:v>1900.000000</c:v>
                </c:pt>
                <c:pt idx="21">
                  <c:v>1901.000000</c:v>
                </c:pt>
                <c:pt idx="22">
                  <c:v>1902.000000</c:v>
                </c:pt>
                <c:pt idx="23">
                  <c:v>1903.000000</c:v>
                </c:pt>
                <c:pt idx="24">
                  <c:v>1904.000000</c:v>
                </c:pt>
                <c:pt idx="25">
                  <c:v>1905.000000</c:v>
                </c:pt>
                <c:pt idx="26">
                  <c:v>1906.000000</c:v>
                </c:pt>
                <c:pt idx="27">
                  <c:v>1907.000000</c:v>
                </c:pt>
                <c:pt idx="28">
                  <c:v>1908.000000</c:v>
                </c:pt>
                <c:pt idx="29">
                  <c:v>1909.000000</c:v>
                </c:pt>
                <c:pt idx="30">
                  <c:v>1910.000000</c:v>
                </c:pt>
                <c:pt idx="31">
                  <c:v>1911.000000</c:v>
                </c:pt>
                <c:pt idx="32">
                  <c:v>1912.000000</c:v>
                </c:pt>
                <c:pt idx="33">
                  <c:v>1913.000000</c:v>
                </c:pt>
                <c:pt idx="34">
                  <c:v>1914.000000</c:v>
                </c:pt>
                <c:pt idx="35">
                  <c:v>1915.000000</c:v>
                </c:pt>
                <c:pt idx="36">
                  <c:v>1916.000000</c:v>
                </c:pt>
                <c:pt idx="37">
                  <c:v>1917.000000</c:v>
                </c:pt>
                <c:pt idx="38">
                  <c:v>1918.000000</c:v>
                </c:pt>
                <c:pt idx="39">
                  <c:v>1919.000000</c:v>
                </c:pt>
                <c:pt idx="40">
                  <c:v>1920.000000</c:v>
                </c:pt>
                <c:pt idx="41">
                  <c:v>1921.000000</c:v>
                </c:pt>
                <c:pt idx="42">
                  <c:v>1922.000000</c:v>
                </c:pt>
                <c:pt idx="43">
                  <c:v>1923.000000</c:v>
                </c:pt>
                <c:pt idx="44">
                  <c:v>1924.000000</c:v>
                </c:pt>
                <c:pt idx="45">
                  <c:v>1925.000000</c:v>
                </c:pt>
                <c:pt idx="46">
                  <c:v>1926.000000</c:v>
                </c:pt>
                <c:pt idx="47">
                  <c:v>1927.000000</c:v>
                </c:pt>
                <c:pt idx="48">
                  <c:v>1928.000000</c:v>
                </c:pt>
                <c:pt idx="49">
                  <c:v>1929.000000</c:v>
                </c:pt>
                <c:pt idx="50">
                  <c:v>1930.000000</c:v>
                </c:pt>
                <c:pt idx="51">
                  <c:v>1931.000000</c:v>
                </c:pt>
                <c:pt idx="52">
                  <c:v>1932.000000</c:v>
                </c:pt>
                <c:pt idx="53">
                  <c:v>1933.000000</c:v>
                </c:pt>
                <c:pt idx="54">
                  <c:v>1934.000000</c:v>
                </c:pt>
                <c:pt idx="55">
                  <c:v>1935.000000</c:v>
                </c:pt>
                <c:pt idx="56">
                  <c:v>1936.000000</c:v>
                </c:pt>
                <c:pt idx="57">
                  <c:v>1937.000000</c:v>
                </c:pt>
                <c:pt idx="58">
                  <c:v>1938.000000</c:v>
                </c:pt>
                <c:pt idx="59">
                  <c:v>1939.000000</c:v>
                </c:pt>
                <c:pt idx="60">
                  <c:v>1940.000000</c:v>
                </c:pt>
                <c:pt idx="61">
                  <c:v>1941.000000</c:v>
                </c:pt>
                <c:pt idx="62">
                  <c:v>1942.000000</c:v>
                </c:pt>
                <c:pt idx="63">
                  <c:v>1943.000000</c:v>
                </c:pt>
                <c:pt idx="64">
                  <c:v>1944.000000</c:v>
                </c:pt>
                <c:pt idx="65">
                  <c:v>1945.000000</c:v>
                </c:pt>
                <c:pt idx="66">
                  <c:v>1946.000000</c:v>
                </c:pt>
                <c:pt idx="67">
                  <c:v>1947.000000</c:v>
                </c:pt>
                <c:pt idx="68">
                  <c:v>1948.000000</c:v>
                </c:pt>
                <c:pt idx="69">
                  <c:v>1949.000000</c:v>
                </c:pt>
                <c:pt idx="70">
                  <c:v>1950.000000</c:v>
                </c:pt>
                <c:pt idx="71">
                  <c:v>1951.000000</c:v>
                </c:pt>
                <c:pt idx="72">
                  <c:v>1952.000000</c:v>
                </c:pt>
                <c:pt idx="73">
                  <c:v>1953.000000</c:v>
                </c:pt>
                <c:pt idx="74">
                  <c:v>1954.000000</c:v>
                </c:pt>
                <c:pt idx="75">
                  <c:v>1955.000000</c:v>
                </c:pt>
                <c:pt idx="76">
                  <c:v>1956.000000</c:v>
                </c:pt>
                <c:pt idx="77">
                  <c:v>1957.000000</c:v>
                </c:pt>
                <c:pt idx="78">
                  <c:v>1958.000000</c:v>
                </c:pt>
                <c:pt idx="79">
                  <c:v>1959.000000</c:v>
                </c:pt>
                <c:pt idx="80">
                  <c:v>1960.000000</c:v>
                </c:pt>
                <c:pt idx="81">
                  <c:v>1961.000000</c:v>
                </c:pt>
                <c:pt idx="82">
                  <c:v>1962.000000</c:v>
                </c:pt>
                <c:pt idx="83">
                  <c:v>1963.000000</c:v>
                </c:pt>
                <c:pt idx="84">
                  <c:v>1964.000000</c:v>
                </c:pt>
                <c:pt idx="85">
                  <c:v>1965.000000</c:v>
                </c:pt>
                <c:pt idx="86">
                  <c:v>1966.000000</c:v>
                </c:pt>
                <c:pt idx="87">
                  <c:v>1967.000000</c:v>
                </c:pt>
                <c:pt idx="88">
                  <c:v>1968.000000</c:v>
                </c:pt>
                <c:pt idx="89">
                  <c:v>1969.000000</c:v>
                </c:pt>
                <c:pt idx="90">
                  <c:v>1970.000000</c:v>
                </c:pt>
                <c:pt idx="91">
                  <c:v>1971.000000</c:v>
                </c:pt>
                <c:pt idx="92">
                  <c:v>1972.000000</c:v>
                </c:pt>
                <c:pt idx="93">
                  <c:v>1973.000000</c:v>
                </c:pt>
                <c:pt idx="94">
                  <c:v>1974.000000</c:v>
                </c:pt>
                <c:pt idx="95">
                  <c:v>1975.000000</c:v>
                </c:pt>
                <c:pt idx="96">
                  <c:v>1976.000000</c:v>
                </c:pt>
                <c:pt idx="97">
                  <c:v>1977.000000</c:v>
                </c:pt>
                <c:pt idx="98">
                  <c:v>1978.000000</c:v>
                </c:pt>
                <c:pt idx="99">
                  <c:v>1979.000000</c:v>
                </c:pt>
                <c:pt idx="100">
                  <c:v>1980.000000</c:v>
                </c:pt>
                <c:pt idx="101">
                  <c:v>1981.000000</c:v>
                </c:pt>
                <c:pt idx="102">
                  <c:v>1982.000000</c:v>
                </c:pt>
                <c:pt idx="103">
                  <c:v>1983.000000</c:v>
                </c:pt>
                <c:pt idx="104">
                  <c:v>1984.000000</c:v>
                </c:pt>
                <c:pt idx="105">
                  <c:v>1985.000000</c:v>
                </c:pt>
                <c:pt idx="106">
                  <c:v>1986.000000</c:v>
                </c:pt>
                <c:pt idx="107">
                  <c:v>1987.000000</c:v>
                </c:pt>
                <c:pt idx="108">
                  <c:v>1988.000000</c:v>
                </c:pt>
                <c:pt idx="109">
                  <c:v>1989.000000</c:v>
                </c:pt>
                <c:pt idx="110">
                  <c:v>1990.000000</c:v>
                </c:pt>
                <c:pt idx="111">
                  <c:v>1991.000000</c:v>
                </c:pt>
                <c:pt idx="112">
                  <c:v>1992.000000</c:v>
                </c:pt>
                <c:pt idx="113">
                  <c:v>1993.000000</c:v>
                </c:pt>
                <c:pt idx="114">
                  <c:v>1994.000000</c:v>
                </c:pt>
                <c:pt idx="115">
                  <c:v>1995.000000</c:v>
                </c:pt>
              </c:numCache>
            </c:numRef>
          </c:xVal>
          <c:yVal>
            <c:numRef>
              <c:f>'ACE&amp;Temperature - ACE &amp; Tempera'!$K$32:$K$147</c:f>
              <c:numCache>
                <c:ptCount val="116"/>
                <c:pt idx="0">
                  <c:v>-39.040575</c:v>
                </c:pt>
                <c:pt idx="1">
                  <c:v>-39.603550</c:v>
                </c:pt>
                <c:pt idx="2">
                  <c:v>-40.279253</c:v>
                </c:pt>
                <c:pt idx="3">
                  <c:v>-41.058853</c:v>
                </c:pt>
                <c:pt idx="4">
                  <c:v>-41.932480</c:v>
                </c:pt>
                <c:pt idx="5">
                  <c:v>-42.889325</c:v>
                </c:pt>
                <c:pt idx="6">
                  <c:v>-43.917748</c:v>
                </c:pt>
                <c:pt idx="7">
                  <c:v>-45.005391</c:v>
                </c:pt>
                <c:pt idx="8">
                  <c:v>-46.139308</c:v>
                </c:pt>
                <c:pt idx="9">
                  <c:v>-47.306088</c:v>
                </c:pt>
                <c:pt idx="10">
                  <c:v>-48.491993</c:v>
                </c:pt>
                <c:pt idx="11">
                  <c:v>-49.683095</c:v>
                </c:pt>
                <c:pt idx="12">
                  <c:v>-50.865410</c:v>
                </c:pt>
                <c:pt idx="13">
                  <c:v>-52.025047</c:v>
                </c:pt>
                <c:pt idx="14">
                  <c:v>-53.148337</c:v>
                </c:pt>
                <c:pt idx="15">
                  <c:v>-54.221977</c:v>
                </c:pt>
                <c:pt idx="16">
                  <c:v>-55.233160</c:v>
                </c:pt>
                <c:pt idx="17">
                  <c:v>-56.169701</c:v>
                </c:pt>
                <c:pt idx="18">
                  <c:v>-57.020163</c:v>
                </c:pt>
                <c:pt idx="19">
                  <c:v>-57.773968</c:v>
                </c:pt>
                <c:pt idx="20">
                  <c:v>-58.421504</c:v>
                </c:pt>
                <c:pt idx="21">
                  <c:v>-58.954220</c:v>
                </c:pt>
                <c:pt idx="22">
                  <c:v>-59.364715</c:v>
                </c:pt>
                <c:pt idx="23">
                  <c:v>-59.646805</c:v>
                </c:pt>
                <c:pt idx="24">
                  <c:v>-59.795592</c:v>
                </c:pt>
                <c:pt idx="25">
                  <c:v>-59.807509</c:v>
                </c:pt>
                <c:pt idx="26">
                  <c:v>-59.680358</c:v>
                </c:pt>
                <c:pt idx="27">
                  <c:v>-59.413327</c:v>
                </c:pt>
                <c:pt idx="28">
                  <c:v>-59.007005</c:v>
                </c:pt>
                <c:pt idx="29">
                  <c:v>-58.463372</c:v>
                </c:pt>
                <c:pt idx="30">
                  <c:v>-57.785779</c:v>
                </c:pt>
                <c:pt idx="31">
                  <c:v>-56.978915</c:v>
                </c:pt>
                <c:pt idx="32">
                  <c:v>-56.048763</c:v>
                </c:pt>
                <c:pt idx="33">
                  <c:v>-55.002537</c:v>
                </c:pt>
                <c:pt idx="34">
                  <c:v>-53.848609</c:v>
                </c:pt>
                <c:pt idx="35">
                  <c:v>-52.596428</c:v>
                </c:pt>
                <c:pt idx="36">
                  <c:v>-51.256427</c:v>
                </c:pt>
                <c:pt idx="37">
                  <c:v>-49.839913</c:v>
                </c:pt>
                <c:pt idx="38">
                  <c:v>-48.358960</c:v>
                </c:pt>
                <c:pt idx="39">
                  <c:v>-46.826284</c:v>
                </c:pt>
                <c:pt idx="40">
                  <c:v>-45.255119</c:v>
                </c:pt>
                <c:pt idx="41">
                  <c:v>-43.659084</c:v>
                </c:pt>
                <c:pt idx="42">
                  <c:v>-42.052046</c:v>
                </c:pt>
                <c:pt idx="43">
                  <c:v>-40.447980</c:v>
                </c:pt>
                <c:pt idx="44">
                  <c:v>-38.860835</c:v>
                </c:pt>
                <c:pt idx="45">
                  <c:v>-37.304387</c:v>
                </c:pt>
                <c:pt idx="46">
                  <c:v>-35.792109</c:v>
                </c:pt>
                <c:pt idx="47">
                  <c:v>-34.337030</c:v>
                </c:pt>
                <c:pt idx="48">
                  <c:v>-32.951609</c:v>
                </c:pt>
                <c:pt idx="49">
                  <c:v>-31.647608</c:v>
                </c:pt>
                <c:pt idx="50">
                  <c:v>-30.435975</c:v>
                </c:pt>
                <c:pt idx="51">
                  <c:v>-29.326738</c:v>
                </c:pt>
                <c:pt idx="52">
                  <c:v>-28.328898</c:v>
                </c:pt>
                <c:pt idx="53">
                  <c:v>-27.450346</c:v>
                </c:pt>
                <c:pt idx="54">
                  <c:v>-26.697779</c:v>
                </c:pt>
                <c:pt idx="55">
                  <c:v>-26.076637</c:v>
                </c:pt>
                <c:pt idx="56">
                  <c:v>-25.591046</c:v>
                </c:pt>
                <c:pt idx="57">
                  <c:v>-25.243777</c:v>
                </c:pt>
                <c:pt idx="58">
                  <c:v>-25.036219</c:v>
                </c:pt>
                <c:pt idx="59">
                  <c:v>-24.968367</c:v>
                </c:pt>
                <c:pt idx="60">
                  <c:v>-25.038818</c:v>
                </c:pt>
                <c:pt idx="61">
                  <c:v>-25.244788</c:v>
                </c:pt>
                <c:pt idx="62">
                  <c:v>-25.582138</c:v>
                </c:pt>
                <c:pt idx="63">
                  <c:v>-26.045418</c:v>
                </c:pt>
                <c:pt idx="64">
                  <c:v>-26.627918</c:v>
                </c:pt>
                <c:pt idx="65">
                  <c:v>-27.321739</c:v>
                </c:pt>
                <c:pt idx="66">
                  <c:v>-28.117866</c:v>
                </c:pt>
                <c:pt idx="67">
                  <c:v>-29.006266</c:v>
                </c:pt>
                <c:pt idx="68">
                  <c:v>-29.975982</c:v>
                </c:pt>
                <c:pt idx="69">
                  <c:v>-31.015244</c:v>
                </c:pt>
                <c:pt idx="70">
                  <c:v>-32.111588</c:v>
                </c:pt>
                <c:pt idx="71">
                  <c:v>-33.251979</c:v>
                </c:pt>
                <c:pt idx="72">
                  <c:v>-34.422943</c:v>
                </c:pt>
                <c:pt idx="73">
                  <c:v>-35.610699</c:v>
                </c:pt>
                <c:pt idx="74">
                  <c:v>-36.801300</c:v>
                </c:pt>
                <c:pt idx="75">
                  <c:v>-37.980770</c:v>
                </c:pt>
                <c:pt idx="76">
                  <c:v>-39.135242</c:v>
                </c:pt>
                <c:pt idx="77">
                  <c:v>-40.251103</c:v>
                </c:pt>
                <c:pt idx="78">
                  <c:v>-41.315121</c:v>
                </c:pt>
                <c:pt idx="79">
                  <c:v>-42.314586</c:v>
                </c:pt>
                <c:pt idx="80">
                  <c:v>-43.237431</c:v>
                </c:pt>
                <c:pt idx="81">
                  <c:v>-44.072355</c:v>
                </c:pt>
                <c:pt idx="82">
                  <c:v>-44.808936</c:v>
                </c:pt>
                <c:pt idx="83">
                  <c:v>-45.437733</c:v>
                </c:pt>
                <c:pt idx="84">
                  <c:v>-45.950384</c:v>
                </c:pt>
                <c:pt idx="85">
                  <c:v>-46.339685</c:v>
                </c:pt>
                <c:pt idx="86">
                  <c:v>-46.599668</c:v>
                </c:pt>
                <c:pt idx="87">
                  <c:v>-46.725653</c:v>
                </c:pt>
                <c:pt idx="88">
                  <c:v>-46.714303</c:v>
                </c:pt>
                <c:pt idx="89">
                  <c:v>-46.563650</c:v>
                </c:pt>
                <c:pt idx="90">
                  <c:v>-46.273119</c:v>
                </c:pt>
                <c:pt idx="91">
                  <c:v>-45.843532</c:v>
                </c:pt>
                <c:pt idx="92">
                  <c:v>-45.277102</c:v>
                </c:pt>
                <c:pt idx="93">
                  <c:v>-44.577409</c:v>
                </c:pt>
                <c:pt idx="94">
                  <c:v>-43.749362</c:v>
                </c:pt>
                <c:pt idx="95">
                  <c:v>-42.799156</c:v>
                </c:pt>
                <c:pt idx="96">
                  <c:v>-41.734203</c:v>
                </c:pt>
                <c:pt idx="97">
                  <c:v>-40.563066</c:v>
                </c:pt>
                <c:pt idx="98">
                  <c:v>-39.295364</c:v>
                </c:pt>
                <c:pt idx="99">
                  <c:v>-37.941684</c:v>
                </c:pt>
                <c:pt idx="100">
                  <c:v>-36.513471</c:v>
                </c:pt>
                <c:pt idx="101">
                  <c:v>-35.022916</c:v>
                </c:pt>
                <c:pt idx="102">
                  <c:v>-33.482831</c:v>
                </c:pt>
                <c:pt idx="103">
                  <c:v>-31.906523</c:v>
                </c:pt>
                <c:pt idx="104">
                  <c:v>-30.307664</c:v>
                </c:pt>
                <c:pt idx="105">
                  <c:v>-28.700146</c:v>
                </c:pt>
                <c:pt idx="106">
                  <c:v>-27.097953</c:v>
                </c:pt>
                <c:pt idx="107">
                  <c:v>-25.515013</c:v>
                </c:pt>
                <c:pt idx="108">
                  <c:v>-23.965060</c:v>
                </c:pt>
                <c:pt idx="109">
                  <c:v>-22.461503</c:v>
                </c:pt>
                <c:pt idx="110">
                  <c:v>-21.017283</c:v>
                </c:pt>
                <c:pt idx="111">
                  <c:v>-19.644750</c:v>
                </c:pt>
                <c:pt idx="112">
                  <c:v>-18.355538</c:v>
                </c:pt>
                <c:pt idx="113">
                  <c:v>-17.160449</c:v>
                </c:pt>
                <c:pt idx="114">
                  <c:v>-16.069342</c:v>
                </c:pt>
                <c:pt idx="115">
                  <c:v>-15.091040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50"/>
        <c:minorUnit val="2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83465"/>
          <c:y val="0"/>
          <c:w val="0.879228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852876"/>
          <c:y val="0.12368"/>
          <c:w val="0.886933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'ACE&amp;Temperature - ACE &amp; Tempera'!$G$2</c:f>
              <c:strCache>
                <c:ptCount val="1"/>
                <c:pt idx="0">
                  <c:v>Temperature Difference °C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'ACE&amp;Temperature - ACE &amp; Tempera'!$A$32:$A$202</c:f>
              <c:numCache>
                <c:ptCount val="171"/>
                <c:pt idx="0">
                  <c:v>1880.000000</c:v>
                </c:pt>
                <c:pt idx="1">
                  <c:v>1881.000000</c:v>
                </c:pt>
                <c:pt idx="2">
                  <c:v>1882.000000</c:v>
                </c:pt>
                <c:pt idx="3">
                  <c:v>1883.000000</c:v>
                </c:pt>
                <c:pt idx="4">
                  <c:v>1884.000000</c:v>
                </c:pt>
                <c:pt idx="5">
                  <c:v>1885.000000</c:v>
                </c:pt>
                <c:pt idx="6">
                  <c:v>1886.000000</c:v>
                </c:pt>
                <c:pt idx="7">
                  <c:v>1887.000000</c:v>
                </c:pt>
                <c:pt idx="8">
                  <c:v>1888.000000</c:v>
                </c:pt>
                <c:pt idx="9">
                  <c:v>1889.000000</c:v>
                </c:pt>
                <c:pt idx="10">
                  <c:v>1890.000000</c:v>
                </c:pt>
                <c:pt idx="11">
                  <c:v>1891.000000</c:v>
                </c:pt>
                <c:pt idx="12">
                  <c:v>1892.000000</c:v>
                </c:pt>
                <c:pt idx="13">
                  <c:v>1893.000000</c:v>
                </c:pt>
                <c:pt idx="14">
                  <c:v>1894.000000</c:v>
                </c:pt>
                <c:pt idx="15">
                  <c:v>1895.000000</c:v>
                </c:pt>
                <c:pt idx="16">
                  <c:v>1896.000000</c:v>
                </c:pt>
                <c:pt idx="17">
                  <c:v>1897.000000</c:v>
                </c:pt>
                <c:pt idx="18">
                  <c:v>1898.000000</c:v>
                </c:pt>
                <c:pt idx="19">
                  <c:v>1899.000000</c:v>
                </c:pt>
                <c:pt idx="20">
                  <c:v>1900.000000</c:v>
                </c:pt>
                <c:pt idx="21">
                  <c:v>1901.000000</c:v>
                </c:pt>
                <c:pt idx="22">
                  <c:v>1902.000000</c:v>
                </c:pt>
                <c:pt idx="23">
                  <c:v>1903.000000</c:v>
                </c:pt>
                <c:pt idx="24">
                  <c:v>1904.000000</c:v>
                </c:pt>
                <c:pt idx="25">
                  <c:v>1905.000000</c:v>
                </c:pt>
                <c:pt idx="26">
                  <c:v>1906.000000</c:v>
                </c:pt>
                <c:pt idx="27">
                  <c:v>1907.000000</c:v>
                </c:pt>
                <c:pt idx="28">
                  <c:v>1908.000000</c:v>
                </c:pt>
                <c:pt idx="29">
                  <c:v>1909.000000</c:v>
                </c:pt>
                <c:pt idx="30">
                  <c:v>1910.000000</c:v>
                </c:pt>
                <c:pt idx="31">
                  <c:v>1911.000000</c:v>
                </c:pt>
                <c:pt idx="32">
                  <c:v>1912.000000</c:v>
                </c:pt>
                <c:pt idx="33">
                  <c:v>1913.000000</c:v>
                </c:pt>
                <c:pt idx="34">
                  <c:v>1914.000000</c:v>
                </c:pt>
                <c:pt idx="35">
                  <c:v>1915.000000</c:v>
                </c:pt>
                <c:pt idx="36">
                  <c:v>1916.000000</c:v>
                </c:pt>
                <c:pt idx="37">
                  <c:v>1917.000000</c:v>
                </c:pt>
                <c:pt idx="38">
                  <c:v>1918.000000</c:v>
                </c:pt>
                <c:pt idx="39">
                  <c:v>1919.000000</c:v>
                </c:pt>
                <c:pt idx="40">
                  <c:v>1920.000000</c:v>
                </c:pt>
                <c:pt idx="41">
                  <c:v>1921.000000</c:v>
                </c:pt>
                <c:pt idx="42">
                  <c:v>1922.000000</c:v>
                </c:pt>
                <c:pt idx="43">
                  <c:v>1923.000000</c:v>
                </c:pt>
                <c:pt idx="44">
                  <c:v>1924.000000</c:v>
                </c:pt>
                <c:pt idx="45">
                  <c:v>1925.000000</c:v>
                </c:pt>
                <c:pt idx="46">
                  <c:v>1926.000000</c:v>
                </c:pt>
                <c:pt idx="47">
                  <c:v>1927.000000</c:v>
                </c:pt>
                <c:pt idx="48">
                  <c:v>1928.000000</c:v>
                </c:pt>
                <c:pt idx="49">
                  <c:v>1929.000000</c:v>
                </c:pt>
                <c:pt idx="50">
                  <c:v>1930.000000</c:v>
                </c:pt>
                <c:pt idx="51">
                  <c:v>1931.000000</c:v>
                </c:pt>
                <c:pt idx="52">
                  <c:v>1932.000000</c:v>
                </c:pt>
                <c:pt idx="53">
                  <c:v>1933.000000</c:v>
                </c:pt>
                <c:pt idx="54">
                  <c:v>1934.000000</c:v>
                </c:pt>
                <c:pt idx="55">
                  <c:v>1935.000000</c:v>
                </c:pt>
                <c:pt idx="56">
                  <c:v>1936.000000</c:v>
                </c:pt>
                <c:pt idx="57">
                  <c:v>1937.000000</c:v>
                </c:pt>
                <c:pt idx="58">
                  <c:v>1938.000000</c:v>
                </c:pt>
                <c:pt idx="59">
                  <c:v>1939.000000</c:v>
                </c:pt>
                <c:pt idx="60">
                  <c:v>1940.000000</c:v>
                </c:pt>
                <c:pt idx="61">
                  <c:v>1941.000000</c:v>
                </c:pt>
                <c:pt idx="62">
                  <c:v>1942.000000</c:v>
                </c:pt>
                <c:pt idx="63">
                  <c:v>1943.000000</c:v>
                </c:pt>
                <c:pt idx="64">
                  <c:v>1944.000000</c:v>
                </c:pt>
                <c:pt idx="65">
                  <c:v>1945.000000</c:v>
                </c:pt>
                <c:pt idx="66">
                  <c:v>1946.000000</c:v>
                </c:pt>
                <c:pt idx="67">
                  <c:v>1947.000000</c:v>
                </c:pt>
                <c:pt idx="68">
                  <c:v>1948.000000</c:v>
                </c:pt>
                <c:pt idx="69">
                  <c:v>1949.000000</c:v>
                </c:pt>
                <c:pt idx="70">
                  <c:v>1950.000000</c:v>
                </c:pt>
                <c:pt idx="71">
                  <c:v>1951.000000</c:v>
                </c:pt>
                <c:pt idx="72">
                  <c:v>1952.000000</c:v>
                </c:pt>
                <c:pt idx="73">
                  <c:v>1953.000000</c:v>
                </c:pt>
                <c:pt idx="74">
                  <c:v>1954.000000</c:v>
                </c:pt>
                <c:pt idx="75">
                  <c:v>1955.000000</c:v>
                </c:pt>
                <c:pt idx="76">
                  <c:v>1956.000000</c:v>
                </c:pt>
                <c:pt idx="77">
                  <c:v>1957.000000</c:v>
                </c:pt>
                <c:pt idx="78">
                  <c:v>1958.000000</c:v>
                </c:pt>
                <c:pt idx="79">
                  <c:v>1959.000000</c:v>
                </c:pt>
                <c:pt idx="80">
                  <c:v>1960.000000</c:v>
                </c:pt>
                <c:pt idx="81">
                  <c:v>1961.000000</c:v>
                </c:pt>
                <c:pt idx="82">
                  <c:v>1962.000000</c:v>
                </c:pt>
                <c:pt idx="83">
                  <c:v>1963.000000</c:v>
                </c:pt>
                <c:pt idx="84">
                  <c:v>1964.000000</c:v>
                </c:pt>
                <c:pt idx="85">
                  <c:v>1965.000000</c:v>
                </c:pt>
                <c:pt idx="86">
                  <c:v>1966.000000</c:v>
                </c:pt>
                <c:pt idx="87">
                  <c:v>1967.000000</c:v>
                </c:pt>
                <c:pt idx="88">
                  <c:v>1968.000000</c:v>
                </c:pt>
                <c:pt idx="89">
                  <c:v>1969.000000</c:v>
                </c:pt>
                <c:pt idx="90">
                  <c:v>1970.000000</c:v>
                </c:pt>
                <c:pt idx="91">
                  <c:v>1971.000000</c:v>
                </c:pt>
                <c:pt idx="92">
                  <c:v>1972.000000</c:v>
                </c:pt>
                <c:pt idx="93">
                  <c:v>1973.000000</c:v>
                </c:pt>
                <c:pt idx="94">
                  <c:v>1974.000000</c:v>
                </c:pt>
                <c:pt idx="95">
                  <c:v>1975.000000</c:v>
                </c:pt>
                <c:pt idx="96">
                  <c:v>1976.000000</c:v>
                </c:pt>
                <c:pt idx="97">
                  <c:v>1977.000000</c:v>
                </c:pt>
                <c:pt idx="98">
                  <c:v>1978.000000</c:v>
                </c:pt>
                <c:pt idx="99">
                  <c:v>1979.000000</c:v>
                </c:pt>
                <c:pt idx="100">
                  <c:v>1980.000000</c:v>
                </c:pt>
                <c:pt idx="101">
                  <c:v>1981.000000</c:v>
                </c:pt>
                <c:pt idx="102">
                  <c:v>1982.000000</c:v>
                </c:pt>
                <c:pt idx="103">
                  <c:v>1983.000000</c:v>
                </c:pt>
                <c:pt idx="104">
                  <c:v>1984.000000</c:v>
                </c:pt>
                <c:pt idx="105">
                  <c:v>1985.000000</c:v>
                </c:pt>
                <c:pt idx="106">
                  <c:v>1986.000000</c:v>
                </c:pt>
                <c:pt idx="107">
                  <c:v>1987.000000</c:v>
                </c:pt>
                <c:pt idx="108">
                  <c:v>1988.000000</c:v>
                </c:pt>
                <c:pt idx="109">
                  <c:v>1989.000000</c:v>
                </c:pt>
                <c:pt idx="110">
                  <c:v>1990.000000</c:v>
                </c:pt>
                <c:pt idx="111">
                  <c:v>1991.000000</c:v>
                </c:pt>
                <c:pt idx="112">
                  <c:v>1992.000000</c:v>
                </c:pt>
                <c:pt idx="113">
                  <c:v>1993.000000</c:v>
                </c:pt>
                <c:pt idx="114">
                  <c:v>1994.000000</c:v>
                </c:pt>
                <c:pt idx="115">
                  <c:v>1995.000000</c:v>
                </c:pt>
                <c:pt idx="116">
                  <c:v>1996.000000</c:v>
                </c:pt>
                <c:pt idx="117">
                  <c:v>1997.000000</c:v>
                </c:pt>
                <c:pt idx="118">
                  <c:v>1998.000000</c:v>
                </c:pt>
                <c:pt idx="119">
                  <c:v>1999.000000</c:v>
                </c:pt>
                <c:pt idx="120">
                  <c:v>2000.000000</c:v>
                </c:pt>
                <c:pt idx="121">
                  <c:v>2001.000000</c:v>
                </c:pt>
                <c:pt idx="122">
                  <c:v>2002.000000</c:v>
                </c:pt>
                <c:pt idx="123">
                  <c:v>2003.000000</c:v>
                </c:pt>
                <c:pt idx="124">
                  <c:v>2004.000000</c:v>
                </c:pt>
                <c:pt idx="125">
                  <c:v>2005.000000</c:v>
                </c:pt>
                <c:pt idx="126">
                  <c:v>2006.000000</c:v>
                </c:pt>
                <c:pt idx="127">
                  <c:v>2007.000000</c:v>
                </c:pt>
                <c:pt idx="128">
                  <c:v>2008.000000</c:v>
                </c:pt>
                <c:pt idx="129">
                  <c:v>2009.000000</c:v>
                </c:pt>
                <c:pt idx="130">
                  <c:v>2010.000000</c:v>
                </c:pt>
                <c:pt idx="131">
                  <c:v>2011.000000</c:v>
                </c:pt>
                <c:pt idx="132">
                  <c:v>2012.000000</c:v>
                </c:pt>
                <c:pt idx="133">
                  <c:v>2013.000000</c:v>
                </c:pt>
                <c:pt idx="134">
                  <c:v>2014.000000</c:v>
                </c:pt>
                <c:pt idx="135">
                  <c:v>2015.000000</c:v>
                </c:pt>
                <c:pt idx="136">
                  <c:v>2016.000000</c:v>
                </c:pt>
                <c:pt idx="137">
                  <c:v>2017.000000</c:v>
                </c:pt>
                <c:pt idx="138">
                  <c:v>2018.000000</c:v>
                </c:pt>
                <c:pt idx="139">
                  <c:v>2019.000000</c:v>
                </c:pt>
                <c:pt idx="140">
                  <c:v>2020.000000</c:v>
                </c:pt>
                <c:pt idx="141">
                  <c:v>2021.000000</c:v>
                </c:pt>
                <c:pt idx="142">
                  <c:v>2022.000000</c:v>
                </c:pt>
                <c:pt idx="143">
                  <c:v>2023.000000</c:v>
                </c:pt>
                <c:pt idx="144">
                  <c:v>2024.000000</c:v>
                </c:pt>
                <c:pt idx="145">
                  <c:v>2025.000000</c:v>
                </c:pt>
                <c:pt idx="146">
                  <c:v>2026.000000</c:v>
                </c:pt>
                <c:pt idx="147">
                  <c:v>2027.000000</c:v>
                </c:pt>
                <c:pt idx="148">
                  <c:v>2028.000000</c:v>
                </c:pt>
                <c:pt idx="149">
                  <c:v>2029.000000</c:v>
                </c:pt>
                <c:pt idx="150">
                  <c:v>2030.000000</c:v>
                </c:pt>
                <c:pt idx="151">
                  <c:v>2031.000000</c:v>
                </c:pt>
                <c:pt idx="152">
                  <c:v>2032.000000</c:v>
                </c:pt>
                <c:pt idx="153">
                  <c:v>2033.000000</c:v>
                </c:pt>
                <c:pt idx="154">
                  <c:v>2034.000000</c:v>
                </c:pt>
                <c:pt idx="155">
                  <c:v>2035.000000</c:v>
                </c:pt>
                <c:pt idx="156">
                  <c:v>2036.000000</c:v>
                </c:pt>
                <c:pt idx="157">
                  <c:v>2037.000000</c:v>
                </c:pt>
                <c:pt idx="158">
                  <c:v>2038.000000</c:v>
                </c:pt>
                <c:pt idx="159">
                  <c:v>2039.000000</c:v>
                </c:pt>
                <c:pt idx="160">
                  <c:v>2040.000000</c:v>
                </c:pt>
                <c:pt idx="161">
                  <c:v>2041.000000</c:v>
                </c:pt>
                <c:pt idx="162">
                  <c:v>2042.000000</c:v>
                </c:pt>
                <c:pt idx="163">
                  <c:v>2043.000000</c:v>
                </c:pt>
                <c:pt idx="164">
                  <c:v>2044.000000</c:v>
                </c:pt>
                <c:pt idx="165">
                  <c:v>2045.000000</c:v>
                </c:pt>
                <c:pt idx="166">
                  <c:v>2046.000000</c:v>
                </c:pt>
                <c:pt idx="167">
                  <c:v>2047.000000</c:v>
                </c:pt>
                <c:pt idx="168">
                  <c:v>2048.000000</c:v>
                </c:pt>
                <c:pt idx="169">
                  <c:v>2049.000000</c:v>
                </c:pt>
                <c:pt idx="170">
                  <c:v>2050.000000</c:v>
                </c:pt>
              </c:numCache>
            </c:numRef>
          </c:xVal>
          <c:yVal>
            <c:numRef>
              <c:f>'ACE&amp;Temperature - ACE &amp; Tempera'!$G$32:$G$158</c:f>
              <c:numCache>
                <c:ptCount val="127"/>
                <c:pt idx="0">
                  <c:v>-41.788492</c:v>
                </c:pt>
                <c:pt idx="1">
                  <c:v>-41.788492</c:v>
                </c:pt>
                <c:pt idx="2">
                  <c:v>-42.828214</c:v>
                </c:pt>
                <c:pt idx="3">
                  <c:v>-42.918611</c:v>
                </c:pt>
                <c:pt idx="4">
                  <c:v>-44.646361</c:v>
                </c:pt>
                <c:pt idx="5">
                  <c:v>-42.918611</c:v>
                </c:pt>
                <c:pt idx="6">
                  <c:v>-46.132806</c:v>
                </c:pt>
                <c:pt idx="7">
                  <c:v>-46.132806</c:v>
                </c:pt>
                <c:pt idx="8">
                  <c:v>-43.375000</c:v>
                </c:pt>
                <c:pt idx="9">
                  <c:v>-46.132806</c:v>
                </c:pt>
                <c:pt idx="10">
                  <c:v>-47.228917</c:v>
                </c:pt>
                <c:pt idx="11">
                  <c:v>-44.565833</c:v>
                </c:pt>
                <c:pt idx="12">
                  <c:v>-44.565833</c:v>
                </c:pt>
                <c:pt idx="13">
                  <c:v>-44.565833</c:v>
                </c:pt>
                <c:pt idx="14">
                  <c:v>-44.565833</c:v>
                </c:pt>
                <c:pt idx="15">
                  <c:v>-47.671889</c:v>
                </c:pt>
                <c:pt idx="16">
                  <c:v>-47.722944</c:v>
                </c:pt>
                <c:pt idx="17">
                  <c:v>-50.644333</c:v>
                </c:pt>
                <c:pt idx="18">
                  <c:v>-51.820278</c:v>
                </c:pt>
                <c:pt idx="19">
                  <c:v>-52.523167</c:v>
                </c:pt>
                <c:pt idx="20">
                  <c:v>-53.070278</c:v>
                </c:pt>
                <c:pt idx="21">
                  <c:v>-55.335583</c:v>
                </c:pt>
                <c:pt idx="22">
                  <c:v>-58.970861</c:v>
                </c:pt>
                <c:pt idx="23">
                  <c:v>-58.970861</c:v>
                </c:pt>
                <c:pt idx="24">
                  <c:v>-56.753944</c:v>
                </c:pt>
                <c:pt idx="25">
                  <c:v>-53.070278</c:v>
                </c:pt>
                <c:pt idx="26">
                  <c:v>-52.958278</c:v>
                </c:pt>
                <c:pt idx="27">
                  <c:v>-52.958278</c:v>
                </c:pt>
                <c:pt idx="28">
                  <c:v>-51.205611</c:v>
                </c:pt>
                <c:pt idx="29">
                  <c:v>-49.548611</c:v>
                </c:pt>
                <c:pt idx="30">
                  <c:v>-47.374167</c:v>
                </c:pt>
                <c:pt idx="31">
                  <c:v>-44.724167</c:v>
                </c:pt>
                <c:pt idx="32">
                  <c:v>-44.724167</c:v>
                </c:pt>
                <c:pt idx="33">
                  <c:v>-44.724167</c:v>
                </c:pt>
                <c:pt idx="34">
                  <c:v>-46.875417</c:v>
                </c:pt>
                <c:pt idx="35">
                  <c:v>-46.875417</c:v>
                </c:pt>
                <c:pt idx="36">
                  <c:v>-47.192889</c:v>
                </c:pt>
                <c:pt idx="37">
                  <c:v>-47.192889</c:v>
                </c:pt>
                <c:pt idx="38">
                  <c:v>-45.581917</c:v>
                </c:pt>
                <c:pt idx="39">
                  <c:v>-46.513972</c:v>
                </c:pt>
                <c:pt idx="40">
                  <c:v>-47.555667</c:v>
                </c:pt>
                <c:pt idx="41">
                  <c:v>-47.555667</c:v>
                </c:pt>
                <c:pt idx="42">
                  <c:v>-46.513972</c:v>
                </c:pt>
                <c:pt idx="43">
                  <c:v>-44.974556</c:v>
                </c:pt>
                <c:pt idx="44">
                  <c:v>-44.892000</c:v>
                </c:pt>
                <c:pt idx="45">
                  <c:v>-43.984583</c:v>
                </c:pt>
                <c:pt idx="46">
                  <c:v>-43.331500</c:v>
                </c:pt>
                <c:pt idx="47">
                  <c:v>-43.331500</c:v>
                </c:pt>
                <c:pt idx="48">
                  <c:v>-42.405306</c:v>
                </c:pt>
                <c:pt idx="49">
                  <c:v>-42.405306</c:v>
                </c:pt>
                <c:pt idx="50">
                  <c:v>-41.717167</c:v>
                </c:pt>
                <c:pt idx="51">
                  <c:v>-41.717167</c:v>
                </c:pt>
                <c:pt idx="52">
                  <c:v>-41.717167</c:v>
                </c:pt>
                <c:pt idx="53">
                  <c:v>-40.386044</c:v>
                </c:pt>
                <c:pt idx="54">
                  <c:v>-38.011294</c:v>
                </c:pt>
                <c:pt idx="55">
                  <c:v>-32.092778</c:v>
                </c:pt>
                <c:pt idx="56">
                  <c:v>-24.416389</c:v>
                </c:pt>
                <c:pt idx="57">
                  <c:v>-24.416389</c:v>
                </c:pt>
                <c:pt idx="58">
                  <c:v>-24.416389</c:v>
                </c:pt>
                <c:pt idx="59">
                  <c:v>-24.416389</c:v>
                </c:pt>
                <c:pt idx="60">
                  <c:v>-24.416389</c:v>
                </c:pt>
                <c:pt idx="61">
                  <c:v>-27.404361</c:v>
                </c:pt>
                <c:pt idx="62">
                  <c:v>-33.187528</c:v>
                </c:pt>
                <c:pt idx="63">
                  <c:v>-33.187528</c:v>
                </c:pt>
                <c:pt idx="64">
                  <c:v>-33.533111</c:v>
                </c:pt>
                <c:pt idx="65">
                  <c:v>-36.029694</c:v>
                </c:pt>
                <c:pt idx="66">
                  <c:v>-38.576194</c:v>
                </c:pt>
                <c:pt idx="67">
                  <c:v>-39.492139</c:v>
                </c:pt>
                <c:pt idx="68">
                  <c:v>-38.576194</c:v>
                </c:pt>
                <c:pt idx="69">
                  <c:v>-36.019083</c:v>
                </c:pt>
                <c:pt idx="70">
                  <c:v>-33.907056</c:v>
                </c:pt>
                <c:pt idx="71">
                  <c:v>-33.907056</c:v>
                </c:pt>
                <c:pt idx="72">
                  <c:v>-34.604861</c:v>
                </c:pt>
                <c:pt idx="73">
                  <c:v>-34.954056</c:v>
                </c:pt>
                <c:pt idx="74">
                  <c:v>-35.045306</c:v>
                </c:pt>
                <c:pt idx="75">
                  <c:v>-35.045306</c:v>
                </c:pt>
                <c:pt idx="76">
                  <c:v>-35.045306</c:v>
                </c:pt>
                <c:pt idx="77">
                  <c:v>-35.045306</c:v>
                </c:pt>
                <c:pt idx="78">
                  <c:v>-35.313639</c:v>
                </c:pt>
                <c:pt idx="79">
                  <c:v>-37.521667</c:v>
                </c:pt>
                <c:pt idx="80">
                  <c:v>-37.521667</c:v>
                </c:pt>
                <c:pt idx="81">
                  <c:v>-39.011389</c:v>
                </c:pt>
                <c:pt idx="82">
                  <c:v>-39.590778</c:v>
                </c:pt>
                <c:pt idx="83">
                  <c:v>-39.590778</c:v>
                </c:pt>
                <c:pt idx="84">
                  <c:v>-39.590778</c:v>
                </c:pt>
                <c:pt idx="85">
                  <c:v>-39.590778</c:v>
                </c:pt>
                <c:pt idx="86">
                  <c:v>-39.590778</c:v>
                </c:pt>
                <c:pt idx="87">
                  <c:v>-40.437778</c:v>
                </c:pt>
                <c:pt idx="88">
                  <c:v>-39.011389</c:v>
                </c:pt>
                <c:pt idx="89">
                  <c:v>-37.534500</c:v>
                </c:pt>
                <c:pt idx="90">
                  <c:v>-37.534500</c:v>
                </c:pt>
                <c:pt idx="91">
                  <c:v>-36.093667</c:v>
                </c:pt>
                <c:pt idx="92">
                  <c:v>-35.397583</c:v>
                </c:pt>
                <c:pt idx="93">
                  <c:v>-34.187139</c:v>
                </c:pt>
                <c:pt idx="94">
                  <c:v>-32.306778</c:v>
                </c:pt>
                <c:pt idx="95">
                  <c:v>-31.658250</c:v>
                </c:pt>
                <c:pt idx="96">
                  <c:v>-31.658250</c:v>
                </c:pt>
                <c:pt idx="97">
                  <c:v>-30.935778</c:v>
                </c:pt>
                <c:pt idx="98">
                  <c:v>-30.023417</c:v>
                </c:pt>
                <c:pt idx="99">
                  <c:v>-29.477806</c:v>
                </c:pt>
                <c:pt idx="100">
                  <c:v>-29.477806</c:v>
                </c:pt>
                <c:pt idx="101">
                  <c:v>-29.098056</c:v>
                </c:pt>
                <c:pt idx="102">
                  <c:v>-27.897472</c:v>
                </c:pt>
                <c:pt idx="103">
                  <c:v>-27.897472</c:v>
                </c:pt>
                <c:pt idx="104">
                  <c:v>-28.515611</c:v>
                </c:pt>
                <c:pt idx="105">
                  <c:v>-27.845028</c:v>
                </c:pt>
                <c:pt idx="106">
                  <c:v>-27.132667</c:v>
                </c:pt>
                <c:pt idx="107">
                  <c:v>-26.789722</c:v>
                </c:pt>
                <c:pt idx="108">
                  <c:v>-26.789722</c:v>
                </c:pt>
                <c:pt idx="109">
                  <c:v>-26.332361</c:v>
                </c:pt>
                <c:pt idx="110">
                  <c:v>-26.332361</c:v>
                </c:pt>
                <c:pt idx="111">
                  <c:v>-26.332361</c:v>
                </c:pt>
                <c:pt idx="112">
                  <c:v>-26.332361</c:v>
                </c:pt>
                <c:pt idx="113">
                  <c:v>-25.259917</c:v>
                </c:pt>
                <c:pt idx="114">
                  <c:v>-22.080278</c:v>
                </c:pt>
                <c:pt idx="115">
                  <c:v>-19.294389</c:v>
                </c:pt>
                <c:pt idx="116">
                  <c:v>-18.595444</c:v>
                </c:pt>
                <c:pt idx="117">
                  <c:v>-17.721306</c:v>
                </c:pt>
                <c:pt idx="118">
                  <c:v>-17.721306</c:v>
                </c:pt>
                <c:pt idx="119">
                  <c:v>-18.948167</c:v>
                </c:pt>
                <c:pt idx="120">
                  <c:v>-17.239583</c:v>
                </c:pt>
                <c:pt idx="121">
                  <c:v>-16.006444</c:v>
                </c:pt>
                <c:pt idx="122">
                  <c:v>-16.006444</c:v>
                </c:pt>
                <c:pt idx="123">
                  <c:v>-15.838583</c:v>
                </c:pt>
                <c:pt idx="124">
                  <c:v>-15.758750</c:v>
                </c:pt>
                <c:pt idx="125">
                  <c:v>-15.170861</c:v>
                </c:pt>
                <c:pt idx="126">
                  <c:v>-13.737250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'ACE&amp;Temperature - ACE &amp; Tempera'!$J$2</c:f>
              <c:strCache>
                <c:ptCount val="1"/>
                <c:pt idx="0">
                  <c:v>SIN Temp. Difference Median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'ACE&amp;Temperature - ACE &amp; Tempera'!$A$32:$A$202</c:f>
              <c:numCache>
                <c:ptCount val="171"/>
                <c:pt idx="0">
                  <c:v>1880.000000</c:v>
                </c:pt>
                <c:pt idx="1">
                  <c:v>1881.000000</c:v>
                </c:pt>
                <c:pt idx="2">
                  <c:v>1882.000000</c:v>
                </c:pt>
                <c:pt idx="3">
                  <c:v>1883.000000</c:v>
                </c:pt>
                <c:pt idx="4">
                  <c:v>1884.000000</c:v>
                </c:pt>
                <c:pt idx="5">
                  <c:v>1885.000000</c:v>
                </c:pt>
                <c:pt idx="6">
                  <c:v>1886.000000</c:v>
                </c:pt>
                <c:pt idx="7">
                  <c:v>1887.000000</c:v>
                </c:pt>
                <c:pt idx="8">
                  <c:v>1888.000000</c:v>
                </c:pt>
                <c:pt idx="9">
                  <c:v>1889.000000</c:v>
                </c:pt>
                <c:pt idx="10">
                  <c:v>1890.000000</c:v>
                </c:pt>
                <c:pt idx="11">
                  <c:v>1891.000000</c:v>
                </c:pt>
                <c:pt idx="12">
                  <c:v>1892.000000</c:v>
                </c:pt>
                <c:pt idx="13">
                  <c:v>1893.000000</c:v>
                </c:pt>
                <c:pt idx="14">
                  <c:v>1894.000000</c:v>
                </c:pt>
                <c:pt idx="15">
                  <c:v>1895.000000</c:v>
                </c:pt>
                <c:pt idx="16">
                  <c:v>1896.000000</c:v>
                </c:pt>
                <c:pt idx="17">
                  <c:v>1897.000000</c:v>
                </c:pt>
                <c:pt idx="18">
                  <c:v>1898.000000</c:v>
                </c:pt>
                <c:pt idx="19">
                  <c:v>1899.000000</c:v>
                </c:pt>
                <c:pt idx="20">
                  <c:v>1900.000000</c:v>
                </c:pt>
                <c:pt idx="21">
                  <c:v>1901.000000</c:v>
                </c:pt>
                <c:pt idx="22">
                  <c:v>1902.000000</c:v>
                </c:pt>
                <c:pt idx="23">
                  <c:v>1903.000000</c:v>
                </c:pt>
                <c:pt idx="24">
                  <c:v>1904.000000</c:v>
                </c:pt>
                <c:pt idx="25">
                  <c:v>1905.000000</c:v>
                </c:pt>
                <c:pt idx="26">
                  <c:v>1906.000000</c:v>
                </c:pt>
                <c:pt idx="27">
                  <c:v>1907.000000</c:v>
                </c:pt>
                <c:pt idx="28">
                  <c:v>1908.000000</c:v>
                </c:pt>
                <c:pt idx="29">
                  <c:v>1909.000000</c:v>
                </c:pt>
                <c:pt idx="30">
                  <c:v>1910.000000</c:v>
                </c:pt>
                <c:pt idx="31">
                  <c:v>1911.000000</c:v>
                </c:pt>
                <c:pt idx="32">
                  <c:v>1912.000000</c:v>
                </c:pt>
                <c:pt idx="33">
                  <c:v>1913.000000</c:v>
                </c:pt>
                <c:pt idx="34">
                  <c:v>1914.000000</c:v>
                </c:pt>
                <c:pt idx="35">
                  <c:v>1915.000000</c:v>
                </c:pt>
                <c:pt idx="36">
                  <c:v>1916.000000</c:v>
                </c:pt>
                <c:pt idx="37">
                  <c:v>1917.000000</c:v>
                </c:pt>
                <c:pt idx="38">
                  <c:v>1918.000000</c:v>
                </c:pt>
                <c:pt idx="39">
                  <c:v>1919.000000</c:v>
                </c:pt>
                <c:pt idx="40">
                  <c:v>1920.000000</c:v>
                </c:pt>
                <c:pt idx="41">
                  <c:v>1921.000000</c:v>
                </c:pt>
                <c:pt idx="42">
                  <c:v>1922.000000</c:v>
                </c:pt>
                <c:pt idx="43">
                  <c:v>1923.000000</c:v>
                </c:pt>
                <c:pt idx="44">
                  <c:v>1924.000000</c:v>
                </c:pt>
                <c:pt idx="45">
                  <c:v>1925.000000</c:v>
                </c:pt>
                <c:pt idx="46">
                  <c:v>1926.000000</c:v>
                </c:pt>
                <c:pt idx="47">
                  <c:v>1927.000000</c:v>
                </c:pt>
                <c:pt idx="48">
                  <c:v>1928.000000</c:v>
                </c:pt>
                <c:pt idx="49">
                  <c:v>1929.000000</c:v>
                </c:pt>
                <c:pt idx="50">
                  <c:v>1930.000000</c:v>
                </c:pt>
                <c:pt idx="51">
                  <c:v>1931.000000</c:v>
                </c:pt>
                <c:pt idx="52">
                  <c:v>1932.000000</c:v>
                </c:pt>
                <c:pt idx="53">
                  <c:v>1933.000000</c:v>
                </c:pt>
                <c:pt idx="54">
                  <c:v>1934.000000</c:v>
                </c:pt>
                <c:pt idx="55">
                  <c:v>1935.000000</c:v>
                </c:pt>
                <c:pt idx="56">
                  <c:v>1936.000000</c:v>
                </c:pt>
                <c:pt idx="57">
                  <c:v>1937.000000</c:v>
                </c:pt>
                <c:pt idx="58">
                  <c:v>1938.000000</c:v>
                </c:pt>
                <c:pt idx="59">
                  <c:v>1939.000000</c:v>
                </c:pt>
                <c:pt idx="60">
                  <c:v>1940.000000</c:v>
                </c:pt>
                <c:pt idx="61">
                  <c:v>1941.000000</c:v>
                </c:pt>
                <c:pt idx="62">
                  <c:v>1942.000000</c:v>
                </c:pt>
                <c:pt idx="63">
                  <c:v>1943.000000</c:v>
                </c:pt>
                <c:pt idx="64">
                  <c:v>1944.000000</c:v>
                </c:pt>
                <c:pt idx="65">
                  <c:v>1945.000000</c:v>
                </c:pt>
                <c:pt idx="66">
                  <c:v>1946.000000</c:v>
                </c:pt>
                <c:pt idx="67">
                  <c:v>1947.000000</c:v>
                </c:pt>
                <c:pt idx="68">
                  <c:v>1948.000000</c:v>
                </c:pt>
                <c:pt idx="69">
                  <c:v>1949.000000</c:v>
                </c:pt>
                <c:pt idx="70">
                  <c:v>1950.000000</c:v>
                </c:pt>
                <c:pt idx="71">
                  <c:v>1951.000000</c:v>
                </c:pt>
                <c:pt idx="72">
                  <c:v>1952.000000</c:v>
                </c:pt>
                <c:pt idx="73">
                  <c:v>1953.000000</c:v>
                </c:pt>
                <c:pt idx="74">
                  <c:v>1954.000000</c:v>
                </c:pt>
                <c:pt idx="75">
                  <c:v>1955.000000</c:v>
                </c:pt>
                <c:pt idx="76">
                  <c:v>1956.000000</c:v>
                </c:pt>
                <c:pt idx="77">
                  <c:v>1957.000000</c:v>
                </c:pt>
                <c:pt idx="78">
                  <c:v>1958.000000</c:v>
                </c:pt>
                <c:pt idx="79">
                  <c:v>1959.000000</c:v>
                </c:pt>
                <c:pt idx="80">
                  <c:v>1960.000000</c:v>
                </c:pt>
                <c:pt idx="81">
                  <c:v>1961.000000</c:v>
                </c:pt>
                <c:pt idx="82">
                  <c:v>1962.000000</c:v>
                </c:pt>
                <c:pt idx="83">
                  <c:v>1963.000000</c:v>
                </c:pt>
                <c:pt idx="84">
                  <c:v>1964.000000</c:v>
                </c:pt>
                <c:pt idx="85">
                  <c:v>1965.000000</c:v>
                </c:pt>
                <c:pt idx="86">
                  <c:v>1966.000000</c:v>
                </c:pt>
                <c:pt idx="87">
                  <c:v>1967.000000</c:v>
                </c:pt>
                <c:pt idx="88">
                  <c:v>1968.000000</c:v>
                </c:pt>
                <c:pt idx="89">
                  <c:v>1969.000000</c:v>
                </c:pt>
                <c:pt idx="90">
                  <c:v>1970.000000</c:v>
                </c:pt>
                <c:pt idx="91">
                  <c:v>1971.000000</c:v>
                </c:pt>
                <c:pt idx="92">
                  <c:v>1972.000000</c:v>
                </c:pt>
                <c:pt idx="93">
                  <c:v>1973.000000</c:v>
                </c:pt>
                <c:pt idx="94">
                  <c:v>1974.000000</c:v>
                </c:pt>
                <c:pt idx="95">
                  <c:v>1975.000000</c:v>
                </c:pt>
                <c:pt idx="96">
                  <c:v>1976.000000</c:v>
                </c:pt>
                <c:pt idx="97">
                  <c:v>1977.000000</c:v>
                </c:pt>
                <c:pt idx="98">
                  <c:v>1978.000000</c:v>
                </c:pt>
                <c:pt idx="99">
                  <c:v>1979.000000</c:v>
                </c:pt>
                <c:pt idx="100">
                  <c:v>1980.000000</c:v>
                </c:pt>
                <c:pt idx="101">
                  <c:v>1981.000000</c:v>
                </c:pt>
                <c:pt idx="102">
                  <c:v>1982.000000</c:v>
                </c:pt>
                <c:pt idx="103">
                  <c:v>1983.000000</c:v>
                </c:pt>
                <c:pt idx="104">
                  <c:v>1984.000000</c:v>
                </c:pt>
                <c:pt idx="105">
                  <c:v>1985.000000</c:v>
                </c:pt>
                <c:pt idx="106">
                  <c:v>1986.000000</c:v>
                </c:pt>
                <c:pt idx="107">
                  <c:v>1987.000000</c:v>
                </c:pt>
                <c:pt idx="108">
                  <c:v>1988.000000</c:v>
                </c:pt>
                <c:pt idx="109">
                  <c:v>1989.000000</c:v>
                </c:pt>
                <c:pt idx="110">
                  <c:v>1990.000000</c:v>
                </c:pt>
                <c:pt idx="111">
                  <c:v>1991.000000</c:v>
                </c:pt>
                <c:pt idx="112">
                  <c:v>1992.000000</c:v>
                </c:pt>
                <c:pt idx="113">
                  <c:v>1993.000000</c:v>
                </c:pt>
                <c:pt idx="114">
                  <c:v>1994.000000</c:v>
                </c:pt>
                <c:pt idx="115">
                  <c:v>1995.000000</c:v>
                </c:pt>
                <c:pt idx="116">
                  <c:v>1996.000000</c:v>
                </c:pt>
                <c:pt idx="117">
                  <c:v>1997.000000</c:v>
                </c:pt>
                <c:pt idx="118">
                  <c:v>1998.000000</c:v>
                </c:pt>
                <c:pt idx="119">
                  <c:v>1999.000000</c:v>
                </c:pt>
                <c:pt idx="120">
                  <c:v>2000.000000</c:v>
                </c:pt>
                <c:pt idx="121">
                  <c:v>2001.000000</c:v>
                </c:pt>
                <c:pt idx="122">
                  <c:v>2002.000000</c:v>
                </c:pt>
                <c:pt idx="123">
                  <c:v>2003.000000</c:v>
                </c:pt>
                <c:pt idx="124">
                  <c:v>2004.000000</c:v>
                </c:pt>
                <c:pt idx="125">
                  <c:v>2005.000000</c:v>
                </c:pt>
                <c:pt idx="126">
                  <c:v>2006.000000</c:v>
                </c:pt>
                <c:pt idx="127">
                  <c:v>2007.000000</c:v>
                </c:pt>
                <c:pt idx="128">
                  <c:v>2008.000000</c:v>
                </c:pt>
                <c:pt idx="129">
                  <c:v>2009.000000</c:v>
                </c:pt>
                <c:pt idx="130">
                  <c:v>2010.000000</c:v>
                </c:pt>
                <c:pt idx="131">
                  <c:v>2011.000000</c:v>
                </c:pt>
                <c:pt idx="132">
                  <c:v>2012.000000</c:v>
                </c:pt>
                <c:pt idx="133">
                  <c:v>2013.000000</c:v>
                </c:pt>
                <c:pt idx="134">
                  <c:v>2014.000000</c:v>
                </c:pt>
                <c:pt idx="135">
                  <c:v>2015.000000</c:v>
                </c:pt>
                <c:pt idx="136">
                  <c:v>2016.000000</c:v>
                </c:pt>
                <c:pt idx="137">
                  <c:v>2017.000000</c:v>
                </c:pt>
                <c:pt idx="138">
                  <c:v>2018.000000</c:v>
                </c:pt>
                <c:pt idx="139">
                  <c:v>2019.000000</c:v>
                </c:pt>
                <c:pt idx="140">
                  <c:v>2020.000000</c:v>
                </c:pt>
                <c:pt idx="141">
                  <c:v>2021.000000</c:v>
                </c:pt>
                <c:pt idx="142">
                  <c:v>2022.000000</c:v>
                </c:pt>
                <c:pt idx="143">
                  <c:v>2023.000000</c:v>
                </c:pt>
                <c:pt idx="144">
                  <c:v>2024.000000</c:v>
                </c:pt>
                <c:pt idx="145">
                  <c:v>2025.000000</c:v>
                </c:pt>
                <c:pt idx="146">
                  <c:v>2026.000000</c:v>
                </c:pt>
                <c:pt idx="147">
                  <c:v>2027.000000</c:v>
                </c:pt>
                <c:pt idx="148">
                  <c:v>2028.000000</c:v>
                </c:pt>
                <c:pt idx="149">
                  <c:v>2029.000000</c:v>
                </c:pt>
                <c:pt idx="150">
                  <c:v>2030.000000</c:v>
                </c:pt>
                <c:pt idx="151">
                  <c:v>2031.000000</c:v>
                </c:pt>
                <c:pt idx="152">
                  <c:v>2032.000000</c:v>
                </c:pt>
                <c:pt idx="153">
                  <c:v>2033.000000</c:v>
                </c:pt>
                <c:pt idx="154">
                  <c:v>2034.000000</c:v>
                </c:pt>
                <c:pt idx="155">
                  <c:v>2035.000000</c:v>
                </c:pt>
                <c:pt idx="156">
                  <c:v>2036.000000</c:v>
                </c:pt>
                <c:pt idx="157">
                  <c:v>2037.000000</c:v>
                </c:pt>
                <c:pt idx="158">
                  <c:v>2038.000000</c:v>
                </c:pt>
                <c:pt idx="159">
                  <c:v>2039.000000</c:v>
                </c:pt>
                <c:pt idx="160">
                  <c:v>2040.000000</c:v>
                </c:pt>
                <c:pt idx="161">
                  <c:v>2041.000000</c:v>
                </c:pt>
                <c:pt idx="162">
                  <c:v>2042.000000</c:v>
                </c:pt>
                <c:pt idx="163">
                  <c:v>2043.000000</c:v>
                </c:pt>
                <c:pt idx="164">
                  <c:v>2044.000000</c:v>
                </c:pt>
                <c:pt idx="165">
                  <c:v>2045.000000</c:v>
                </c:pt>
                <c:pt idx="166">
                  <c:v>2046.000000</c:v>
                </c:pt>
                <c:pt idx="167">
                  <c:v>2047.000000</c:v>
                </c:pt>
                <c:pt idx="168">
                  <c:v>2048.000000</c:v>
                </c:pt>
                <c:pt idx="169">
                  <c:v>2049.000000</c:v>
                </c:pt>
                <c:pt idx="170">
                  <c:v>2050.000000</c:v>
                </c:pt>
              </c:numCache>
            </c:numRef>
          </c:xVal>
          <c:yVal>
            <c:numRef>
              <c:f>'ACE&amp;Temperature - ACE &amp; Tempera'!$J$32:$J$202</c:f>
              <c:numCache>
                <c:ptCount val="171"/>
                <c:pt idx="0">
                  <c:v>-40.306575</c:v>
                </c:pt>
                <c:pt idx="1">
                  <c:v>-40.834750</c:v>
                </c:pt>
                <c:pt idx="2">
                  <c:v>-41.475653</c:v>
                </c:pt>
                <c:pt idx="3">
                  <c:v>-42.220453</c:v>
                </c:pt>
                <c:pt idx="4">
                  <c:v>-43.059280</c:v>
                </c:pt>
                <c:pt idx="5">
                  <c:v>-43.981325</c:v>
                </c:pt>
                <c:pt idx="6">
                  <c:v>-44.974948</c:v>
                </c:pt>
                <c:pt idx="7">
                  <c:v>-46.027791</c:v>
                </c:pt>
                <c:pt idx="8">
                  <c:v>-47.126908</c:v>
                </c:pt>
                <c:pt idx="9">
                  <c:v>-48.258888</c:v>
                </c:pt>
                <c:pt idx="10">
                  <c:v>-49.409993</c:v>
                </c:pt>
                <c:pt idx="11">
                  <c:v>-50.566295</c:v>
                </c:pt>
                <c:pt idx="12">
                  <c:v>-51.713810</c:v>
                </c:pt>
                <c:pt idx="13">
                  <c:v>-52.838647</c:v>
                </c:pt>
                <c:pt idx="14">
                  <c:v>-53.927137</c:v>
                </c:pt>
                <c:pt idx="15">
                  <c:v>-54.965977</c:v>
                </c:pt>
                <c:pt idx="16">
                  <c:v>-55.942360</c:v>
                </c:pt>
                <c:pt idx="17">
                  <c:v>-56.844101</c:v>
                </c:pt>
                <c:pt idx="18">
                  <c:v>-57.659763</c:v>
                </c:pt>
                <c:pt idx="19">
                  <c:v>-58.378768</c:v>
                </c:pt>
                <c:pt idx="20">
                  <c:v>-58.991504</c:v>
                </c:pt>
                <c:pt idx="21">
                  <c:v>-59.489420</c:v>
                </c:pt>
                <c:pt idx="22">
                  <c:v>-59.865115</c:v>
                </c:pt>
                <c:pt idx="23">
                  <c:v>-60.112405</c:v>
                </c:pt>
                <c:pt idx="24">
                  <c:v>-60.226392</c:v>
                </c:pt>
                <c:pt idx="25">
                  <c:v>-60.203509</c:v>
                </c:pt>
                <c:pt idx="26">
                  <c:v>-60.041558</c:v>
                </c:pt>
                <c:pt idx="27">
                  <c:v>-59.739727</c:v>
                </c:pt>
                <c:pt idx="28">
                  <c:v>-59.298605</c:v>
                </c:pt>
                <c:pt idx="29">
                  <c:v>-58.720172</c:v>
                </c:pt>
                <c:pt idx="30">
                  <c:v>-58.007779</c:v>
                </c:pt>
                <c:pt idx="31">
                  <c:v>-57.166115</c:v>
                </c:pt>
                <c:pt idx="32">
                  <c:v>-56.201163</c:v>
                </c:pt>
                <c:pt idx="33">
                  <c:v>-55.120137</c:v>
                </c:pt>
                <c:pt idx="34">
                  <c:v>-53.931409</c:v>
                </c:pt>
                <c:pt idx="35">
                  <c:v>-52.644428</c:v>
                </c:pt>
                <c:pt idx="36">
                  <c:v>-51.269627</c:v>
                </c:pt>
                <c:pt idx="37">
                  <c:v>-49.818313</c:v>
                </c:pt>
                <c:pt idx="38">
                  <c:v>-48.302560</c:v>
                </c:pt>
                <c:pt idx="39">
                  <c:v>-46.735084</c:v>
                </c:pt>
                <c:pt idx="40">
                  <c:v>-45.129119</c:v>
                </c:pt>
                <c:pt idx="41">
                  <c:v>-43.498284</c:v>
                </c:pt>
                <c:pt idx="42">
                  <c:v>-41.856446</c:v>
                </c:pt>
                <c:pt idx="43">
                  <c:v>-40.217580</c:v>
                </c:pt>
                <c:pt idx="44">
                  <c:v>-38.595635</c:v>
                </c:pt>
                <c:pt idx="45">
                  <c:v>-37.004387</c:v>
                </c:pt>
                <c:pt idx="46">
                  <c:v>-35.457309</c:v>
                </c:pt>
                <c:pt idx="47">
                  <c:v>-33.967430</c:v>
                </c:pt>
                <c:pt idx="48">
                  <c:v>-32.547209</c:v>
                </c:pt>
                <c:pt idx="49">
                  <c:v>-31.208408</c:v>
                </c:pt>
                <c:pt idx="50">
                  <c:v>-29.961975</c:v>
                </c:pt>
                <c:pt idx="51">
                  <c:v>-28.817938</c:v>
                </c:pt>
                <c:pt idx="52">
                  <c:v>-27.785298</c:v>
                </c:pt>
                <c:pt idx="53">
                  <c:v>-26.871946</c:v>
                </c:pt>
                <c:pt idx="54">
                  <c:v>-26.084579</c:v>
                </c:pt>
                <c:pt idx="55">
                  <c:v>-25.428637</c:v>
                </c:pt>
                <c:pt idx="56">
                  <c:v>-24.908246</c:v>
                </c:pt>
                <c:pt idx="57">
                  <c:v>-24.526177</c:v>
                </c:pt>
                <c:pt idx="58">
                  <c:v>-24.283819</c:v>
                </c:pt>
                <c:pt idx="59">
                  <c:v>-24.181167</c:v>
                </c:pt>
                <c:pt idx="60">
                  <c:v>-24.216818</c:v>
                </c:pt>
                <c:pt idx="61">
                  <c:v>-24.387988</c:v>
                </c:pt>
                <c:pt idx="62">
                  <c:v>-24.690538</c:v>
                </c:pt>
                <c:pt idx="63">
                  <c:v>-25.119018</c:v>
                </c:pt>
                <c:pt idx="64">
                  <c:v>-25.666718</c:v>
                </c:pt>
                <c:pt idx="65">
                  <c:v>-26.325739</c:v>
                </c:pt>
                <c:pt idx="66">
                  <c:v>-27.087066</c:v>
                </c:pt>
                <c:pt idx="67">
                  <c:v>-27.940666</c:v>
                </c:pt>
                <c:pt idx="68">
                  <c:v>-28.875582</c:v>
                </c:pt>
                <c:pt idx="69">
                  <c:v>-29.880044</c:v>
                </c:pt>
                <c:pt idx="70">
                  <c:v>-30.941588</c:v>
                </c:pt>
                <c:pt idx="71">
                  <c:v>-32.047179</c:v>
                </c:pt>
                <c:pt idx="72">
                  <c:v>-33.183343</c:v>
                </c:pt>
                <c:pt idx="73">
                  <c:v>-34.336299</c:v>
                </c:pt>
                <c:pt idx="74">
                  <c:v>-35.492100</c:v>
                </c:pt>
                <c:pt idx="75">
                  <c:v>-36.636770</c:v>
                </c:pt>
                <c:pt idx="76">
                  <c:v>-37.756442</c:v>
                </c:pt>
                <c:pt idx="77">
                  <c:v>-38.837503</c:v>
                </c:pt>
                <c:pt idx="78">
                  <c:v>-39.866721</c:v>
                </c:pt>
                <c:pt idx="79">
                  <c:v>-40.831386</c:v>
                </c:pt>
                <c:pt idx="80">
                  <c:v>-41.719431</c:v>
                </c:pt>
                <c:pt idx="81">
                  <c:v>-42.519555</c:v>
                </c:pt>
                <c:pt idx="82">
                  <c:v>-43.221336</c:v>
                </c:pt>
                <c:pt idx="83">
                  <c:v>-43.815333</c:v>
                </c:pt>
                <c:pt idx="84">
                  <c:v>-44.293184</c:v>
                </c:pt>
                <c:pt idx="85">
                  <c:v>-44.647685</c:v>
                </c:pt>
                <c:pt idx="86">
                  <c:v>-44.872868</c:v>
                </c:pt>
                <c:pt idx="87">
                  <c:v>-44.964053</c:v>
                </c:pt>
                <c:pt idx="88">
                  <c:v>-44.917903</c:v>
                </c:pt>
                <c:pt idx="89">
                  <c:v>-44.732450</c:v>
                </c:pt>
                <c:pt idx="90">
                  <c:v>-44.407119</c:v>
                </c:pt>
                <c:pt idx="91">
                  <c:v>-43.942732</c:v>
                </c:pt>
                <c:pt idx="92">
                  <c:v>-43.341502</c:v>
                </c:pt>
                <c:pt idx="93">
                  <c:v>-42.607009</c:v>
                </c:pt>
                <c:pt idx="94">
                  <c:v>-41.744162</c:v>
                </c:pt>
                <c:pt idx="95">
                  <c:v>-40.759156</c:v>
                </c:pt>
                <c:pt idx="96">
                  <c:v>-39.659403</c:v>
                </c:pt>
                <c:pt idx="97">
                  <c:v>-38.453466</c:v>
                </c:pt>
                <c:pt idx="98">
                  <c:v>-37.150964</c:v>
                </c:pt>
                <c:pt idx="99">
                  <c:v>-35.762484</c:v>
                </c:pt>
                <c:pt idx="100">
                  <c:v>-34.299471</c:v>
                </c:pt>
                <c:pt idx="101">
                  <c:v>-32.774116</c:v>
                </c:pt>
                <c:pt idx="102">
                  <c:v>-31.199231</c:v>
                </c:pt>
                <c:pt idx="103">
                  <c:v>-29.588123</c:v>
                </c:pt>
                <c:pt idx="104">
                  <c:v>-27.954464</c:v>
                </c:pt>
                <c:pt idx="105">
                  <c:v>-26.312146</c:v>
                </c:pt>
                <c:pt idx="106">
                  <c:v>-24.675153</c:v>
                </c:pt>
                <c:pt idx="107">
                  <c:v>-23.057413</c:v>
                </c:pt>
                <c:pt idx="108">
                  <c:v>-21.472660</c:v>
                </c:pt>
                <c:pt idx="109">
                  <c:v>-19.934303</c:v>
                </c:pt>
                <c:pt idx="110">
                  <c:v>-18.455283</c:v>
                </c:pt>
                <c:pt idx="111">
                  <c:v>-17.047950</c:v>
                </c:pt>
                <c:pt idx="112">
                  <c:v>-15.723938</c:v>
                </c:pt>
                <c:pt idx="113">
                  <c:v>-14.494049</c:v>
                </c:pt>
                <c:pt idx="114">
                  <c:v>-13.368142</c:v>
                </c:pt>
                <c:pt idx="115">
                  <c:v>-12.355040</c:v>
                </c:pt>
                <c:pt idx="116">
                  <c:v>-11.462437</c:v>
                </c:pt>
                <c:pt idx="117">
                  <c:v>-10.696824</c:v>
                </c:pt>
                <c:pt idx="118">
                  <c:v>-10.063422</c:v>
                </c:pt>
                <c:pt idx="119">
                  <c:v>-9.566133</c:v>
                </c:pt>
                <c:pt idx="120">
                  <c:v>-9.207496</c:v>
                </c:pt>
                <c:pt idx="121">
                  <c:v>-8.988668</c:v>
                </c:pt>
                <c:pt idx="122">
                  <c:v>-8.909407</c:v>
                </c:pt>
                <c:pt idx="123">
                  <c:v>-8.968077</c:v>
                </c:pt>
                <c:pt idx="124">
                  <c:v>-9.161664</c:v>
                </c:pt>
                <c:pt idx="125">
                  <c:v>-9.485805</c:v>
                </c:pt>
                <c:pt idx="126">
                  <c:v>-9.934834</c:v>
                </c:pt>
                <c:pt idx="127">
                  <c:v>-10.501837</c:v>
                </c:pt>
                <c:pt idx="128">
                  <c:v>-11.178719</c:v>
                </c:pt>
                <c:pt idx="129">
                  <c:v>-11.956290</c:v>
                </c:pt>
                <c:pt idx="130">
                  <c:v>-12.824353</c:v>
                </c:pt>
                <c:pt idx="131">
                  <c:v>-13.771806</c:v>
                </c:pt>
                <c:pt idx="132">
                  <c:v>-14.786755</c:v>
                </c:pt>
                <c:pt idx="133">
                  <c:v>-15.856631</c:v>
                </c:pt>
                <c:pt idx="134">
                  <c:v>-16.968315</c:v>
                </c:pt>
                <c:pt idx="135">
                  <c:v>-18.108273</c:v>
                </c:pt>
                <c:pt idx="136">
                  <c:v>-19.262685</c:v>
                </c:pt>
                <c:pt idx="137">
                  <c:v>-20.417591</c:v>
                </c:pt>
                <c:pt idx="138">
                  <c:v>-21.559022</c:v>
                </c:pt>
                <c:pt idx="139">
                  <c:v>-22.673145</c:v>
                </c:pt>
                <c:pt idx="140">
                  <c:v>-23.746401</c:v>
                </c:pt>
                <c:pt idx="141">
                  <c:v>-24.765638</c:v>
                </c:pt>
                <c:pt idx="142">
                  <c:v>-25.718244</c:v>
                </c:pt>
                <c:pt idx="143">
                  <c:v>-26.592274</c:v>
                </c:pt>
                <c:pt idx="144">
                  <c:v>-27.376565</c:v>
                </c:pt>
                <c:pt idx="145">
                  <c:v>-28.060854</c:v>
                </c:pt>
                <c:pt idx="146">
                  <c:v>-28.635876</c:v>
                </c:pt>
                <c:pt idx="147">
                  <c:v>-29.093457</c:v>
                </c:pt>
                <c:pt idx="148">
                  <c:v>-29.426597</c:v>
                </c:pt>
                <c:pt idx="149">
                  <c:v>-29.629539</c:v>
                </c:pt>
                <c:pt idx="150">
                  <c:v>-29.697829</c:v>
                </c:pt>
                <c:pt idx="151">
                  <c:v>-29.628355</c:v>
                </c:pt>
                <c:pt idx="152">
                  <c:v>-29.419384</c:v>
                </c:pt>
                <c:pt idx="153">
                  <c:v>-29.070575</c:v>
                </c:pt>
                <c:pt idx="154">
                  <c:v>-28.582987</c:v>
                </c:pt>
                <c:pt idx="155">
                  <c:v>-27.959062</c:v>
                </c:pt>
                <c:pt idx="156">
                  <c:v>-27.202607</c:v>
                </c:pt>
                <c:pt idx="157">
                  <c:v>-26.318752</c:v>
                </c:pt>
                <c:pt idx="158">
                  <c:v>-25.313901</c:v>
                </c:pt>
                <c:pt idx="159">
                  <c:v>-24.195665</c:v>
                </c:pt>
                <c:pt idx="160">
                  <c:v>-22.972790</c:v>
                </c:pt>
                <c:pt idx="161">
                  <c:v>-21.655066</c:v>
                </c:pt>
                <c:pt idx="162">
                  <c:v>-20.253232</c:v>
                </c:pt>
                <c:pt idx="163">
                  <c:v>-18.778865</c:v>
                </c:pt>
                <c:pt idx="164">
                  <c:v>-17.244270</c:v>
                </c:pt>
                <c:pt idx="165">
                  <c:v>-15.662352</c:v>
                </c:pt>
                <c:pt idx="166">
                  <c:v>-14.046489</c:v>
                </c:pt>
                <c:pt idx="167">
                  <c:v>-12.410398</c:v>
                </c:pt>
                <c:pt idx="168">
                  <c:v>-10.767998</c:v>
                </c:pt>
                <c:pt idx="169">
                  <c:v>-9.133271</c:v>
                </c:pt>
                <c:pt idx="170">
                  <c:v>-7.520124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'ACE&amp;Temperature - ACE &amp; Tempera'!$K$2</c:f>
              <c:strCache>
                <c:ptCount val="1"/>
                <c:pt idx="0">
                  <c:v>SIN Temp. Median Check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'ACE&amp;Temperature - ACE &amp; Tempera'!$A$32:$A$202</c:f>
              <c:numCache>
                <c:ptCount val="171"/>
                <c:pt idx="0">
                  <c:v>1880.000000</c:v>
                </c:pt>
                <c:pt idx="1">
                  <c:v>1881.000000</c:v>
                </c:pt>
                <c:pt idx="2">
                  <c:v>1882.000000</c:v>
                </c:pt>
                <c:pt idx="3">
                  <c:v>1883.000000</c:v>
                </c:pt>
                <c:pt idx="4">
                  <c:v>1884.000000</c:v>
                </c:pt>
                <c:pt idx="5">
                  <c:v>1885.000000</c:v>
                </c:pt>
                <c:pt idx="6">
                  <c:v>1886.000000</c:v>
                </c:pt>
                <c:pt idx="7">
                  <c:v>1887.000000</c:v>
                </c:pt>
                <c:pt idx="8">
                  <c:v>1888.000000</c:v>
                </c:pt>
                <c:pt idx="9">
                  <c:v>1889.000000</c:v>
                </c:pt>
                <c:pt idx="10">
                  <c:v>1890.000000</c:v>
                </c:pt>
                <c:pt idx="11">
                  <c:v>1891.000000</c:v>
                </c:pt>
                <c:pt idx="12">
                  <c:v>1892.000000</c:v>
                </c:pt>
                <c:pt idx="13">
                  <c:v>1893.000000</c:v>
                </c:pt>
                <c:pt idx="14">
                  <c:v>1894.000000</c:v>
                </c:pt>
                <c:pt idx="15">
                  <c:v>1895.000000</c:v>
                </c:pt>
                <c:pt idx="16">
                  <c:v>1896.000000</c:v>
                </c:pt>
                <c:pt idx="17">
                  <c:v>1897.000000</c:v>
                </c:pt>
                <c:pt idx="18">
                  <c:v>1898.000000</c:v>
                </c:pt>
                <c:pt idx="19">
                  <c:v>1899.000000</c:v>
                </c:pt>
                <c:pt idx="20">
                  <c:v>1900.000000</c:v>
                </c:pt>
                <c:pt idx="21">
                  <c:v>1901.000000</c:v>
                </c:pt>
                <c:pt idx="22">
                  <c:v>1902.000000</c:v>
                </c:pt>
                <c:pt idx="23">
                  <c:v>1903.000000</c:v>
                </c:pt>
                <c:pt idx="24">
                  <c:v>1904.000000</c:v>
                </c:pt>
                <c:pt idx="25">
                  <c:v>1905.000000</c:v>
                </c:pt>
                <c:pt idx="26">
                  <c:v>1906.000000</c:v>
                </c:pt>
                <c:pt idx="27">
                  <c:v>1907.000000</c:v>
                </c:pt>
                <c:pt idx="28">
                  <c:v>1908.000000</c:v>
                </c:pt>
                <c:pt idx="29">
                  <c:v>1909.000000</c:v>
                </c:pt>
                <c:pt idx="30">
                  <c:v>1910.000000</c:v>
                </c:pt>
                <c:pt idx="31">
                  <c:v>1911.000000</c:v>
                </c:pt>
                <c:pt idx="32">
                  <c:v>1912.000000</c:v>
                </c:pt>
                <c:pt idx="33">
                  <c:v>1913.000000</c:v>
                </c:pt>
                <c:pt idx="34">
                  <c:v>1914.000000</c:v>
                </c:pt>
                <c:pt idx="35">
                  <c:v>1915.000000</c:v>
                </c:pt>
                <c:pt idx="36">
                  <c:v>1916.000000</c:v>
                </c:pt>
                <c:pt idx="37">
                  <c:v>1917.000000</c:v>
                </c:pt>
                <c:pt idx="38">
                  <c:v>1918.000000</c:v>
                </c:pt>
                <c:pt idx="39">
                  <c:v>1919.000000</c:v>
                </c:pt>
                <c:pt idx="40">
                  <c:v>1920.000000</c:v>
                </c:pt>
                <c:pt idx="41">
                  <c:v>1921.000000</c:v>
                </c:pt>
                <c:pt idx="42">
                  <c:v>1922.000000</c:v>
                </c:pt>
                <c:pt idx="43">
                  <c:v>1923.000000</c:v>
                </c:pt>
                <c:pt idx="44">
                  <c:v>1924.000000</c:v>
                </c:pt>
                <c:pt idx="45">
                  <c:v>1925.000000</c:v>
                </c:pt>
                <c:pt idx="46">
                  <c:v>1926.000000</c:v>
                </c:pt>
                <c:pt idx="47">
                  <c:v>1927.000000</c:v>
                </c:pt>
                <c:pt idx="48">
                  <c:v>1928.000000</c:v>
                </c:pt>
                <c:pt idx="49">
                  <c:v>1929.000000</c:v>
                </c:pt>
                <c:pt idx="50">
                  <c:v>1930.000000</c:v>
                </c:pt>
                <c:pt idx="51">
                  <c:v>1931.000000</c:v>
                </c:pt>
                <c:pt idx="52">
                  <c:v>1932.000000</c:v>
                </c:pt>
                <c:pt idx="53">
                  <c:v>1933.000000</c:v>
                </c:pt>
                <c:pt idx="54">
                  <c:v>1934.000000</c:v>
                </c:pt>
                <c:pt idx="55">
                  <c:v>1935.000000</c:v>
                </c:pt>
                <c:pt idx="56">
                  <c:v>1936.000000</c:v>
                </c:pt>
                <c:pt idx="57">
                  <c:v>1937.000000</c:v>
                </c:pt>
                <c:pt idx="58">
                  <c:v>1938.000000</c:v>
                </c:pt>
                <c:pt idx="59">
                  <c:v>1939.000000</c:v>
                </c:pt>
                <c:pt idx="60">
                  <c:v>1940.000000</c:v>
                </c:pt>
                <c:pt idx="61">
                  <c:v>1941.000000</c:v>
                </c:pt>
                <c:pt idx="62">
                  <c:v>1942.000000</c:v>
                </c:pt>
                <c:pt idx="63">
                  <c:v>1943.000000</c:v>
                </c:pt>
                <c:pt idx="64">
                  <c:v>1944.000000</c:v>
                </c:pt>
                <c:pt idx="65">
                  <c:v>1945.000000</c:v>
                </c:pt>
                <c:pt idx="66">
                  <c:v>1946.000000</c:v>
                </c:pt>
                <c:pt idx="67">
                  <c:v>1947.000000</c:v>
                </c:pt>
                <c:pt idx="68">
                  <c:v>1948.000000</c:v>
                </c:pt>
                <c:pt idx="69">
                  <c:v>1949.000000</c:v>
                </c:pt>
                <c:pt idx="70">
                  <c:v>1950.000000</c:v>
                </c:pt>
                <c:pt idx="71">
                  <c:v>1951.000000</c:v>
                </c:pt>
                <c:pt idx="72">
                  <c:v>1952.000000</c:v>
                </c:pt>
                <c:pt idx="73">
                  <c:v>1953.000000</c:v>
                </c:pt>
                <c:pt idx="74">
                  <c:v>1954.000000</c:v>
                </c:pt>
                <c:pt idx="75">
                  <c:v>1955.000000</c:v>
                </c:pt>
                <c:pt idx="76">
                  <c:v>1956.000000</c:v>
                </c:pt>
                <c:pt idx="77">
                  <c:v>1957.000000</c:v>
                </c:pt>
                <c:pt idx="78">
                  <c:v>1958.000000</c:v>
                </c:pt>
                <c:pt idx="79">
                  <c:v>1959.000000</c:v>
                </c:pt>
                <c:pt idx="80">
                  <c:v>1960.000000</c:v>
                </c:pt>
                <c:pt idx="81">
                  <c:v>1961.000000</c:v>
                </c:pt>
                <c:pt idx="82">
                  <c:v>1962.000000</c:v>
                </c:pt>
                <c:pt idx="83">
                  <c:v>1963.000000</c:v>
                </c:pt>
                <c:pt idx="84">
                  <c:v>1964.000000</c:v>
                </c:pt>
                <c:pt idx="85">
                  <c:v>1965.000000</c:v>
                </c:pt>
                <c:pt idx="86">
                  <c:v>1966.000000</c:v>
                </c:pt>
                <c:pt idx="87">
                  <c:v>1967.000000</c:v>
                </c:pt>
                <c:pt idx="88">
                  <c:v>1968.000000</c:v>
                </c:pt>
                <c:pt idx="89">
                  <c:v>1969.000000</c:v>
                </c:pt>
                <c:pt idx="90">
                  <c:v>1970.000000</c:v>
                </c:pt>
                <c:pt idx="91">
                  <c:v>1971.000000</c:v>
                </c:pt>
                <c:pt idx="92">
                  <c:v>1972.000000</c:v>
                </c:pt>
                <c:pt idx="93">
                  <c:v>1973.000000</c:v>
                </c:pt>
                <c:pt idx="94">
                  <c:v>1974.000000</c:v>
                </c:pt>
                <c:pt idx="95">
                  <c:v>1975.000000</c:v>
                </c:pt>
                <c:pt idx="96">
                  <c:v>1976.000000</c:v>
                </c:pt>
                <c:pt idx="97">
                  <c:v>1977.000000</c:v>
                </c:pt>
                <c:pt idx="98">
                  <c:v>1978.000000</c:v>
                </c:pt>
                <c:pt idx="99">
                  <c:v>1979.000000</c:v>
                </c:pt>
                <c:pt idx="100">
                  <c:v>1980.000000</c:v>
                </c:pt>
                <c:pt idx="101">
                  <c:v>1981.000000</c:v>
                </c:pt>
                <c:pt idx="102">
                  <c:v>1982.000000</c:v>
                </c:pt>
                <c:pt idx="103">
                  <c:v>1983.000000</c:v>
                </c:pt>
                <c:pt idx="104">
                  <c:v>1984.000000</c:v>
                </c:pt>
                <c:pt idx="105">
                  <c:v>1985.000000</c:v>
                </c:pt>
                <c:pt idx="106">
                  <c:v>1986.000000</c:v>
                </c:pt>
                <c:pt idx="107">
                  <c:v>1987.000000</c:v>
                </c:pt>
                <c:pt idx="108">
                  <c:v>1988.000000</c:v>
                </c:pt>
                <c:pt idx="109">
                  <c:v>1989.000000</c:v>
                </c:pt>
                <c:pt idx="110">
                  <c:v>1990.000000</c:v>
                </c:pt>
                <c:pt idx="111">
                  <c:v>1991.000000</c:v>
                </c:pt>
                <c:pt idx="112">
                  <c:v>1992.000000</c:v>
                </c:pt>
                <c:pt idx="113">
                  <c:v>1993.000000</c:v>
                </c:pt>
                <c:pt idx="114">
                  <c:v>1994.000000</c:v>
                </c:pt>
                <c:pt idx="115">
                  <c:v>1995.000000</c:v>
                </c:pt>
                <c:pt idx="116">
                  <c:v>1996.000000</c:v>
                </c:pt>
                <c:pt idx="117">
                  <c:v>1997.000000</c:v>
                </c:pt>
                <c:pt idx="118">
                  <c:v>1998.000000</c:v>
                </c:pt>
                <c:pt idx="119">
                  <c:v>1999.000000</c:v>
                </c:pt>
                <c:pt idx="120">
                  <c:v>2000.000000</c:v>
                </c:pt>
                <c:pt idx="121">
                  <c:v>2001.000000</c:v>
                </c:pt>
                <c:pt idx="122">
                  <c:v>2002.000000</c:v>
                </c:pt>
                <c:pt idx="123">
                  <c:v>2003.000000</c:v>
                </c:pt>
                <c:pt idx="124">
                  <c:v>2004.000000</c:v>
                </c:pt>
                <c:pt idx="125">
                  <c:v>2005.000000</c:v>
                </c:pt>
                <c:pt idx="126">
                  <c:v>2006.000000</c:v>
                </c:pt>
                <c:pt idx="127">
                  <c:v>2007.000000</c:v>
                </c:pt>
                <c:pt idx="128">
                  <c:v>2008.000000</c:v>
                </c:pt>
                <c:pt idx="129">
                  <c:v>2009.000000</c:v>
                </c:pt>
                <c:pt idx="130">
                  <c:v>2010.000000</c:v>
                </c:pt>
                <c:pt idx="131">
                  <c:v>2011.000000</c:v>
                </c:pt>
                <c:pt idx="132">
                  <c:v>2012.000000</c:v>
                </c:pt>
                <c:pt idx="133">
                  <c:v>2013.000000</c:v>
                </c:pt>
                <c:pt idx="134">
                  <c:v>2014.000000</c:v>
                </c:pt>
                <c:pt idx="135">
                  <c:v>2015.000000</c:v>
                </c:pt>
                <c:pt idx="136">
                  <c:v>2016.000000</c:v>
                </c:pt>
                <c:pt idx="137">
                  <c:v>2017.000000</c:v>
                </c:pt>
                <c:pt idx="138">
                  <c:v>2018.000000</c:v>
                </c:pt>
                <c:pt idx="139">
                  <c:v>2019.000000</c:v>
                </c:pt>
                <c:pt idx="140">
                  <c:v>2020.000000</c:v>
                </c:pt>
                <c:pt idx="141">
                  <c:v>2021.000000</c:v>
                </c:pt>
                <c:pt idx="142">
                  <c:v>2022.000000</c:v>
                </c:pt>
                <c:pt idx="143">
                  <c:v>2023.000000</c:v>
                </c:pt>
                <c:pt idx="144">
                  <c:v>2024.000000</c:v>
                </c:pt>
                <c:pt idx="145">
                  <c:v>2025.000000</c:v>
                </c:pt>
                <c:pt idx="146">
                  <c:v>2026.000000</c:v>
                </c:pt>
                <c:pt idx="147">
                  <c:v>2027.000000</c:v>
                </c:pt>
                <c:pt idx="148">
                  <c:v>2028.000000</c:v>
                </c:pt>
                <c:pt idx="149">
                  <c:v>2029.000000</c:v>
                </c:pt>
                <c:pt idx="150">
                  <c:v>2030.000000</c:v>
                </c:pt>
                <c:pt idx="151">
                  <c:v>2031.000000</c:v>
                </c:pt>
                <c:pt idx="152">
                  <c:v>2032.000000</c:v>
                </c:pt>
                <c:pt idx="153">
                  <c:v>2033.000000</c:v>
                </c:pt>
                <c:pt idx="154">
                  <c:v>2034.000000</c:v>
                </c:pt>
                <c:pt idx="155">
                  <c:v>2035.000000</c:v>
                </c:pt>
                <c:pt idx="156">
                  <c:v>2036.000000</c:v>
                </c:pt>
                <c:pt idx="157">
                  <c:v>2037.000000</c:v>
                </c:pt>
                <c:pt idx="158">
                  <c:v>2038.000000</c:v>
                </c:pt>
                <c:pt idx="159">
                  <c:v>2039.000000</c:v>
                </c:pt>
                <c:pt idx="160">
                  <c:v>2040.000000</c:v>
                </c:pt>
                <c:pt idx="161">
                  <c:v>2041.000000</c:v>
                </c:pt>
                <c:pt idx="162">
                  <c:v>2042.000000</c:v>
                </c:pt>
                <c:pt idx="163">
                  <c:v>2043.000000</c:v>
                </c:pt>
                <c:pt idx="164">
                  <c:v>2044.000000</c:v>
                </c:pt>
                <c:pt idx="165">
                  <c:v>2045.000000</c:v>
                </c:pt>
                <c:pt idx="166">
                  <c:v>2046.000000</c:v>
                </c:pt>
                <c:pt idx="167">
                  <c:v>2047.000000</c:v>
                </c:pt>
                <c:pt idx="168">
                  <c:v>2048.000000</c:v>
                </c:pt>
                <c:pt idx="169">
                  <c:v>2049.000000</c:v>
                </c:pt>
                <c:pt idx="170">
                  <c:v>2050.000000</c:v>
                </c:pt>
              </c:numCache>
            </c:numRef>
          </c:xVal>
          <c:yVal>
            <c:numRef>
              <c:f>'ACE&amp;Temperature - ACE &amp; Tempera'!$K$32:$K$202</c:f>
              <c:numCache>
                <c:ptCount val="171"/>
                <c:pt idx="0">
                  <c:v>-39.040575</c:v>
                </c:pt>
                <c:pt idx="1">
                  <c:v>-39.603550</c:v>
                </c:pt>
                <c:pt idx="2">
                  <c:v>-40.279253</c:v>
                </c:pt>
                <c:pt idx="3">
                  <c:v>-41.058853</c:v>
                </c:pt>
                <c:pt idx="4">
                  <c:v>-41.932480</c:v>
                </c:pt>
                <c:pt idx="5">
                  <c:v>-42.889325</c:v>
                </c:pt>
                <c:pt idx="6">
                  <c:v>-43.917748</c:v>
                </c:pt>
                <c:pt idx="7">
                  <c:v>-45.005391</c:v>
                </c:pt>
                <c:pt idx="8">
                  <c:v>-46.139308</c:v>
                </c:pt>
                <c:pt idx="9">
                  <c:v>-47.306088</c:v>
                </c:pt>
                <c:pt idx="10">
                  <c:v>-48.491993</c:v>
                </c:pt>
                <c:pt idx="11">
                  <c:v>-49.683095</c:v>
                </c:pt>
                <c:pt idx="12">
                  <c:v>-50.865410</c:v>
                </c:pt>
                <c:pt idx="13">
                  <c:v>-52.025047</c:v>
                </c:pt>
                <c:pt idx="14">
                  <c:v>-53.148337</c:v>
                </c:pt>
                <c:pt idx="15">
                  <c:v>-54.221977</c:v>
                </c:pt>
                <c:pt idx="16">
                  <c:v>-55.233160</c:v>
                </c:pt>
                <c:pt idx="17">
                  <c:v>-56.169701</c:v>
                </c:pt>
                <c:pt idx="18">
                  <c:v>-57.020163</c:v>
                </c:pt>
                <c:pt idx="19">
                  <c:v>-57.773968</c:v>
                </c:pt>
                <c:pt idx="20">
                  <c:v>-58.421504</c:v>
                </c:pt>
                <c:pt idx="21">
                  <c:v>-58.954220</c:v>
                </c:pt>
                <c:pt idx="22">
                  <c:v>-59.364715</c:v>
                </c:pt>
                <c:pt idx="23">
                  <c:v>-59.646805</c:v>
                </c:pt>
                <c:pt idx="24">
                  <c:v>-59.795592</c:v>
                </c:pt>
                <c:pt idx="25">
                  <c:v>-59.807509</c:v>
                </c:pt>
                <c:pt idx="26">
                  <c:v>-59.680358</c:v>
                </c:pt>
                <c:pt idx="27">
                  <c:v>-59.413327</c:v>
                </c:pt>
                <c:pt idx="28">
                  <c:v>-59.007005</c:v>
                </c:pt>
                <c:pt idx="29">
                  <c:v>-58.463372</c:v>
                </c:pt>
                <c:pt idx="30">
                  <c:v>-57.785779</c:v>
                </c:pt>
                <c:pt idx="31">
                  <c:v>-56.978915</c:v>
                </c:pt>
                <c:pt idx="32">
                  <c:v>-56.048763</c:v>
                </c:pt>
                <c:pt idx="33">
                  <c:v>-55.002537</c:v>
                </c:pt>
                <c:pt idx="34">
                  <c:v>-53.848609</c:v>
                </c:pt>
                <c:pt idx="35">
                  <c:v>-52.596428</c:v>
                </c:pt>
                <c:pt idx="36">
                  <c:v>-51.256427</c:v>
                </c:pt>
                <c:pt idx="37">
                  <c:v>-49.839913</c:v>
                </c:pt>
                <c:pt idx="38">
                  <c:v>-48.358960</c:v>
                </c:pt>
                <c:pt idx="39">
                  <c:v>-46.826284</c:v>
                </c:pt>
                <c:pt idx="40">
                  <c:v>-45.255119</c:v>
                </c:pt>
                <c:pt idx="41">
                  <c:v>-43.659084</c:v>
                </c:pt>
                <c:pt idx="42">
                  <c:v>-42.052046</c:v>
                </c:pt>
                <c:pt idx="43">
                  <c:v>-40.447980</c:v>
                </c:pt>
                <c:pt idx="44">
                  <c:v>-38.860835</c:v>
                </c:pt>
                <c:pt idx="45">
                  <c:v>-37.304387</c:v>
                </c:pt>
                <c:pt idx="46">
                  <c:v>-35.792109</c:v>
                </c:pt>
                <c:pt idx="47">
                  <c:v>-34.337030</c:v>
                </c:pt>
                <c:pt idx="48">
                  <c:v>-32.951609</c:v>
                </c:pt>
                <c:pt idx="49">
                  <c:v>-31.647608</c:v>
                </c:pt>
                <c:pt idx="50">
                  <c:v>-30.435975</c:v>
                </c:pt>
                <c:pt idx="51">
                  <c:v>-29.326738</c:v>
                </c:pt>
                <c:pt idx="52">
                  <c:v>-28.328898</c:v>
                </c:pt>
                <c:pt idx="53">
                  <c:v>-27.450346</c:v>
                </c:pt>
                <c:pt idx="54">
                  <c:v>-26.697779</c:v>
                </c:pt>
                <c:pt idx="55">
                  <c:v>-26.076637</c:v>
                </c:pt>
                <c:pt idx="56">
                  <c:v>-25.591046</c:v>
                </c:pt>
                <c:pt idx="57">
                  <c:v>-25.243777</c:v>
                </c:pt>
                <c:pt idx="58">
                  <c:v>-25.036219</c:v>
                </c:pt>
                <c:pt idx="59">
                  <c:v>-24.968367</c:v>
                </c:pt>
                <c:pt idx="60">
                  <c:v>-25.038818</c:v>
                </c:pt>
                <c:pt idx="61">
                  <c:v>-25.244788</c:v>
                </c:pt>
                <c:pt idx="62">
                  <c:v>-25.582138</c:v>
                </c:pt>
                <c:pt idx="63">
                  <c:v>-26.045418</c:v>
                </c:pt>
                <c:pt idx="64">
                  <c:v>-26.627918</c:v>
                </c:pt>
                <c:pt idx="65">
                  <c:v>-27.321739</c:v>
                </c:pt>
                <c:pt idx="66">
                  <c:v>-28.117866</c:v>
                </c:pt>
                <c:pt idx="67">
                  <c:v>-29.006266</c:v>
                </c:pt>
                <c:pt idx="68">
                  <c:v>-29.975982</c:v>
                </c:pt>
                <c:pt idx="69">
                  <c:v>-31.015244</c:v>
                </c:pt>
                <c:pt idx="70">
                  <c:v>-32.111588</c:v>
                </c:pt>
                <c:pt idx="71">
                  <c:v>-33.251979</c:v>
                </c:pt>
                <c:pt idx="72">
                  <c:v>-34.422943</c:v>
                </c:pt>
                <c:pt idx="73">
                  <c:v>-35.610699</c:v>
                </c:pt>
                <c:pt idx="74">
                  <c:v>-36.801300</c:v>
                </c:pt>
                <c:pt idx="75">
                  <c:v>-37.980770</c:v>
                </c:pt>
                <c:pt idx="76">
                  <c:v>-39.135242</c:v>
                </c:pt>
                <c:pt idx="77">
                  <c:v>-40.251103</c:v>
                </c:pt>
                <c:pt idx="78">
                  <c:v>-41.315121</c:v>
                </c:pt>
                <c:pt idx="79">
                  <c:v>-42.314586</c:v>
                </c:pt>
                <c:pt idx="80">
                  <c:v>-43.237431</c:v>
                </c:pt>
                <c:pt idx="81">
                  <c:v>-44.072355</c:v>
                </c:pt>
                <c:pt idx="82">
                  <c:v>-44.808936</c:v>
                </c:pt>
                <c:pt idx="83">
                  <c:v>-45.437733</c:v>
                </c:pt>
                <c:pt idx="84">
                  <c:v>-45.950384</c:v>
                </c:pt>
                <c:pt idx="85">
                  <c:v>-46.339685</c:v>
                </c:pt>
                <c:pt idx="86">
                  <c:v>-46.599668</c:v>
                </c:pt>
                <c:pt idx="87">
                  <c:v>-46.725653</c:v>
                </c:pt>
                <c:pt idx="88">
                  <c:v>-46.714303</c:v>
                </c:pt>
                <c:pt idx="89">
                  <c:v>-46.563650</c:v>
                </c:pt>
                <c:pt idx="90">
                  <c:v>-46.273119</c:v>
                </c:pt>
                <c:pt idx="91">
                  <c:v>-45.843532</c:v>
                </c:pt>
                <c:pt idx="92">
                  <c:v>-45.277102</c:v>
                </c:pt>
                <c:pt idx="93">
                  <c:v>-44.577409</c:v>
                </c:pt>
                <c:pt idx="94">
                  <c:v>-43.749362</c:v>
                </c:pt>
                <c:pt idx="95">
                  <c:v>-42.799156</c:v>
                </c:pt>
                <c:pt idx="96">
                  <c:v>-41.734203</c:v>
                </c:pt>
                <c:pt idx="97">
                  <c:v>-40.563066</c:v>
                </c:pt>
                <c:pt idx="98">
                  <c:v>-39.295364</c:v>
                </c:pt>
                <c:pt idx="99">
                  <c:v>-37.941684</c:v>
                </c:pt>
                <c:pt idx="100">
                  <c:v>-36.513471</c:v>
                </c:pt>
                <c:pt idx="101">
                  <c:v>-35.022916</c:v>
                </c:pt>
                <c:pt idx="102">
                  <c:v>-33.482831</c:v>
                </c:pt>
                <c:pt idx="103">
                  <c:v>-31.906523</c:v>
                </c:pt>
                <c:pt idx="104">
                  <c:v>-30.307664</c:v>
                </c:pt>
                <c:pt idx="105">
                  <c:v>-28.700146</c:v>
                </c:pt>
                <c:pt idx="106">
                  <c:v>-27.097953</c:v>
                </c:pt>
                <c:pt idx="107">
                  <c:v>-25.515013</c:v>
                </c:pt>
                <c:pt idx="108">
                  <c:v>-23.965060</c:v>
                </c:pt>
                <c:pt idx="109">
                  <c:v>-22.461503</c:v>
                </c:pt>
                <c:pt idx="110">
                  <c:v>-21.017283</c:v>
                </c:pt>
                <c:pt idx="111">
                  <c:v>-19.644750</c:v>
                </c:pt>
                <c:pt idx="112">
                  <c:v>-18.355538</c:v>
                </c:pt>
                <c:pt idx="113">
                  <c:v>-17.160449</c:v>
                </c:pt>
                <c:pt idx="114">
                  <c:v>-16.069342</c:v>
                </c:pt>
                <c:pt idx="115">
                  <c:v>-15.091040</c:v>
                </c:pt>
                <c:pt idx="116">
                  <c:v>-14.233237</c:v>
                </c:pt>
                <c:pt idx="117">
                  <c:v>-13.502424</c:v>
                </c:pt>
                <c:pt idx="118">
                  <c:v>-12.903822</c:v>
                </c:pt>
                <c:pt idx="119">
                  <c:v>-12.441333</c:v>
                </c:pt>
                <c:pt idx="120">
                  <c:v>-12.117496</c:v>
                </c:pt>
                <c:pt idx="121">
                  <c:v>-11.933468</c:v>
                </c:pt>
                <c:pt idx="122">
                  <c:v>-11.889007</c:v>
                </c:pt>
                <c:pt idx="123">
                  <c:v>-11.982477</c:v>
                </c:pt>
                <c:pt idx="124">
                  <c:v>-12.210864</c:v>
                </c:pt>
                <c:pt idx="125">
                  <c:v>-12.569805</c:v>
                </c:pt>
                <c:pt idx="126">
                  <c:v>-13.053634</c:v>
                </c:pt>
                <c:pt idx="127">
                  <c:v>-13.655437</c:v>
                </c:pt>
                <c:pt idx="128">
                  <c:v>-14.367119</c:v>
                </c:pt>
                <c:pt idx="129">
                  <c:v>-15.179490</c:v>
                </c:pt>
                <c:pt idx="130">
                  <c:v>-16.082353</c:v>
                </c:pt>
                <c:pt idx="131">
                  <c:v>-17.064606</c:v>
                </c:pt>
                <c:pt idx="132">
                  <c:v>-18.114355</c:v>
                </c:pt>
                <c:pt idx="133">
                  <c:v>-19.219031</c:v>
                </c:pt>
                <c:pt idx="134">
                  <c:v>-20.365515</c:v>
                </c:pt>
                <c:pt idx="135">
                  <c:v>-21.540273</c:v>
                </c:pt>
                <c:pt idx="136">
                  <c:v>-22.729485</c:v>
                </c:pt>
                <c:pt idx="137">
                  <c:v>-23.919191</c:v>
                </c:pt>
                <c:pt idx="138">
                  <c:v>-25.095422</c:v>
                </c:pt>
                <c:pt idx="139">
                  <c:v>-26.244345</c:v>
                </c:pt>
                <c:pt idx="140">
                  <c:v>-27.352401</c:v>
                </c:pt>
                <c:pt idx="141">
                  <c:v>-28.406438</c:v>
                </c:pt>
                <c:pt idx="142">
                  <c:v>-29.393844</c:v>
                </c:pt>
                <c:pt idx="143">
                  <c:v>-30.302674</c:v>
                </c:pt>
                <c:pt idx="144">
                  <c:v>-31.121765</c:v>
                </c:pt>
                <c:pt idx="145">
                  <c:v>-31.840854</c:v>
                </c:pt>
                <c:pt idx="146">
                  <c:v>-32.450676</c:v>
                </c:pt>
                <c:pt idx="147">
                  <c:v>-32.943057</c:v>
                </c:pt>
                <c:pt idx="148">
                  <c:v>-33.310997</c:v>
                </c:pt>
                <c:pt idx="149">
                  <c:v>-33.548739</c:v>
                </c:pt>
                <c:pt idx="150">
                  <c:v>-33.651829</c:v>
                </c:pt>
                <c:pt idx="151">
                  <c:v>-33.617155</c:v>
                </c:pt>
                <c:pt idx="152">
                  <c:v>-33.442984</c:v>
                </c:pt>
                <c:pt idx="153">
                  <c:v>-33.128975</c:v>
                </c:pt>
                <c:pt idx="154">
                  <c:v>-32.676187</c:v>
                </c:pt>
                <c:pt idx="155">
                  <c:v>-32.087062</c:v>
                </c:pt>
                <c:pt idx="156">
                  <c:v>-31.365407</c:v>
                </c:pt>
                <c:pt idx="157">
                  <c:v>-30.516352</c:v>
                </c:pt>
                <c:pt idx="158">
                  <c:v>-29.546301</c:v>
                </c:pt>
                <c:pt idx="159">
                  <c:v>-28.462865</c:v>
                </c:pt>
                <c:pt idx="160">
                  <c:v>-27.274790</c:v>
                </c:pt>
                <c:pt idx="161">
                  <c:v>-25.991866</c:v>
                </c:pt>
                <c:pt idx="162">
                  <c:v>-24.624832</c:v>
                </c:pt>
                <c:pt idx="163">
                  <c:v>-23.185265</c:v>
                </c:pt>
                <c:pt idx="164">
                  <c:v>-21.685470</c:v>
                </c:pt>
                <c:pt idx="165">
                  <c:v>-20.138352</c:v>
                </c:pt>
                <c:pt idx="166">
                  <c:v>-18.557289</c:v>
                </c:pt>
                <c:pt idx="167">
                  <c:v>-16.955998</c:v>
                </c:pt>
                <c:pt idx="168">
                  <c:v>-15.348398</c:v>
                </c:pt>
                <c:pt idx="169">
                  <c:v>-13.748471</c:v>
                </c:pt>
                <c:pt idx="170">
                  <c:v>-12.170124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75"/>
        <c:minorUnit val="37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7.5"/>
        <c:minorUnit val="8.75"/>
      </c:valAx>
      <c:spPr>
        <a:noFill/>
        <a:ln w="12700" cap="flat">
          <a:solidFill>
            <a:srgbClr val="000000"/>
          </a:solidFill>
          <a:prstDash val="solid"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82471"/>
          <c:y val="0"/>
          <c:w val="0.860647"/>
          <c:h val="0.10313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ACE Over Temperature Difference</a:t>
            </a:r>
          </a:p>
        </c:rich>
      </c:tx>
      <c:layout>
        <c:manualLayout>
          <c:xMode val="edge"/>
          <c:yMode val="edge"/>
          <c:x val="0.273499"/>
          <c:y val="0"/>
          <c:w val="0.453002"/>
          <c:h val="0.088053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07706"/>
          <c:y val="0.0880533"/>
          <c:w val="0.921086"/>
          <c:h val="0.843789"/>
        </c:manualLayout>
      </c:layout>
      <c:scatterChart>
        <c:scatterStyle val="lineMarker"/>
        <c:varyColors val="0"/>
        <c:ser>
          <c:idx val="0"/>
          <c:order val="0"/>
          <c:tx>
            <c:v>Untitled 2</c:v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'All - Raw Data Analysis'!$P$34,'All - Raw Data Analysis'!$P$35:$P$169</c:f>
              <c:numCache>
                <c:ptCount val="135"/>
                <c:pt idx="0">
                  <c:v>-39.406667</c:v>
                </c:pt>
                <c:pt idx="1">
                  <c:v>-40.279778</c:v>
                </c:pt>
                <c:pt idx="2">
                  <c:v>-41.501667</c:v>
                </c:pt>
                <c:pt idx="3">
                  <c:v>-45.711611</c:v>
                </c:pt>
                <c:pt idx="4">
                  <c:v>-34.015667</c:v>
                </c:pt>
                <c:pt idx="5">
                  <c:v>-33.902833</c:v>
                </c:pt>
                <c:pt idx="6">
                  <c:v>-51.280389</c:v>
                </c:pt>
                <c:pt idx="7">
                  <c:v>-42.075317</c:v>
                </c:pt>
                <c:pt idx="8">
                  <c:v>-43.581111</c:v>
                </c:pt>
                <c:pt idx="9">
                  <c:v>-54.999667</c:v>
                </c:pt>
                <c:pt idx="10">
                  <c:v>-48.684500</c:v>
                </c:pt>
                <c:pt idx="11">
                  <c:v>-42.256111</c:v>
                </c:pt>
                <c:pt idx="12">
                  <c:v>-53.375333</c:v>
                </c:pt>
                <c:pt idx="13">
                  <c:v>-41.117556</c:v>
                </c:pt>
                <c:pt idx="14">
                  <c:v>-49.570444</c:v>
                </c:pt>
                <c:pt idx="15">
                  <c:v>-41.546667</c:v>
                </c:pt>
                <c:pt idx="16">
                  <c:v>-43.168889</c:v>
                </c:pt>
                <c:pt idx="17">
                  <c:v>-51.616111</c:v>
                </c:pt>
                <c:pt idx="18">
                  <c:v>-45.773333</c:v>
                </c:pt>
                <c:pt idx="19">
                  <c:v>-43.358333</c:v>
                </c:pt>
                <c:pt idx="20">
                  <c:v>-49.672556</c:v>
                </c:pt>
                <c:pt idx="21">
                  <c:v>-40.395333</c:v>
                </c:pt>
                <c:pt idx="22">
                  <c:v>-57.552500</c:v>
                </c:pt>
                <c:pt idx="23">
                  <c:v>-61.560556</c:v>
                </c:pt>
                <c:pt idx="24">
                  <c:v>-53.021889</c:v>
                </c:pt>
                <c:pt idx="25">
                  <c:v>-52.024444</c:v>
                </c:pt>
                <c:pt idx="26">
                  <c:v>-53.118667</c:v>
                </c:pt>
                <c:pt idx="27">
                  <c:v>-61.058333</c:v>
                </c:pt>
                <c:pt idx="28">
                  <c:v>-62.073667</c:v>
                </c:pt>
                <c:pt idx="29">
                  <c:v>-60.389222</c:v>
                </c:pt>
                <c:pt idx="30">
                  <c:v>-62.264833</c:v>
                </c:pt>
                <c:pt idx="31">
                  <c:v>-52.797889</c:v>
                </c:pt>
                <c:pt idx="32">
                  <c:v>-41.591167</c:v>
                </c:pt>
                <c:pt idx="33">
                  <c:v>-49.613333</c:v>
                </c:pt>
                <c:pt idx="34">
                  <c:v>-44.183889</c:v>
                </c:pt>
                <c:pt idx="35">
                  <c:v>-39.831569</c:v>
                </c:pt>
                <c:pt idx="36">
                  <c:v>-49.483889</c:v>
                </c:pt>
                <c:pt idx="37">
                  <c:v>-45.264444</c:v>
                </c:pt>
                <c:pt idx="38">
                  <c:v>-32.254667</c:v>
                </c:pt>
                <c:pt idx="39">
                  <c:v>-36.217556</c:v>
                </c:pt>
                <c:pt idx="40">
                  <c:v>-48.486389</c:v>
                </c:pt>
                <c:pt idx="41">
                  <c:v>-50.388000</c:v>
                </c:pt>
                <c:pt idx="42">
                  <c:v>-49.786778</c:v>
                </c:pt>
                <c:pt idx="43">
                  <c:v>-50.851389</c:v>
                </c:pt>
                <c:pt idx="44">
                  <c:v>-45.899389</c:v>
                </c:pt>
                <c:pt idx="45">
                  <c:v>-41.997778</c:v>
                </c:pt>
                <c:pt idx="46">
                  <c:v>-44.049722</c:v>
                </c:pt>
                <c:pt idx="47">
                  <c:v>-47.128556</c:v>
                </c:pt>
                <c:pt idx="48">
                  <c:v>-47.982778</c:v>
                </c:pt>
                <c:pt idx="49">
                  <c:v>-41.111111</c:v>
                </c:pt>
                <c:pt idx="50">
                  <c:v>-40.600056</c:v>
                </c:pt>
                <c:pt idx="51">
                  <c:v>-43.919444</c:v>
                </c:pt>
                <c:pt idx="52">
                  <c:v>-45.734278</c:v>
                </c:pt>
                <c:pt idx="53">
                  <c:v>-42.743556</c:v>
                </c:pt>
                <c:pt idx="54">
                  <c:v>-42.067056</c:v>
                </c:pt>
                <c:pt idx="55">
                  <c:v>-41.367278</c:v>
                </c:pt>
                <c:pt idx="56">
                  <c:v>-36.617778</c:v>
                </c:pt>
                <c:pt idx="57">
                  <c:v>-43.176444</c:v>
                </c:pt>
                <c:pt idx="58">
                  <c:v>-39.404811</c:v>
                </c:pt>
                <c:pt idx="59">
                  <c:v>-27.567778</c:v>
                </c:pt>
                <c:pt idx="60">
                  <c:v>-18.498611</c:v>
                </c:pt>
                <c:pt idx="61">
                  <c:v>-20.701111</c:v>
                </c:pt>
                <c:pt idx="62">
                  <c:v>-21.155833</c:v>
                </c:pt>
                <c:pt idx="63">
                  <c:v>-21.265000</c:v>
                </c:pt>
                <c:pt idx="64">
                  <c:v>-20.593294</c:v>
                </c:pt>
                <c:pt idx="65">
                  <c:v>-33.543722</c:v>
                </c:pt>
                <c:pt idx="66">
                  <c:v>-40.898817</c:v>
                </c:pt>
                <c:pt idx="67">
                  <c:v>-40.347556</c:v>
                </c:pt>
                <c:pt idx="68">
                  <c:v>-38.515667</c:v>
                </c:pt>
                <c:pt idx="69">
                  <c:v>-38.636722</c:v>
                </c:pt>
                <c:pt idx="70">
                  <c:v>-32.831333</c:v>
                </c:pt>
                <c:pt idx="71">
                  <c:v>-31.125333</c:v>
                </c:pt>
                <c:pt idx="72">
                  <c:v>-33.522500</c:v>
                </c:pt>
                <c:pt idx="73">
                  <c:v>-41.346667</c:v>
                </c:pt>
                <c:pt idx="74">
                  <c:v>-44.070222</c:v>
                </c:pt>
                <c:pt idx="75">
                  <c:v>-42.093333</c:v>
                </c:pt>
                <c:pt idx="76">
                  <c:v>-32.298889</c:v>
                </c:pt>
                <c:pt idx="77">
                  <c:v>-31.901111</c:v>
                </c:pt>
                <c:pt idx="78">
                  <c:v>-34.291611</c:v>
                </c:pt>
                <c:pt idx="79">
                  <c:v>-34.990000</c:v>
                </c:pt>
                <c:pt idx="80">
                  <c:v>-34.918111</c:v>
                </c:pt>
                <c:pt idx="81">
                  <c:v>-35.100611</c:v>
                </c:pt>
                <c:pt idx="82">
                  <c:v>-35.526667</c:v>
                </c:pt>
                <c:pt idx="83">
                  <c:v>-44.137778</c:v>
                </c:pt>
                <c:pt idx="84">
                  <c:v>-42.114556</c:v>
                </c:pt>
                <c:pt idx="85">
                  <c:v>-39.664889</c:v>
                </c:pt>
                <c:pt idx="86">
                  <c:v>-41.358889</c:v>
                </c:pt>
                <c:pt idx="87">
                  <c:v>-39.516667</c:v>
                </c:pt>
                <c:pt idx="88">
                  <c:v>-31.191111</c:v>
                </c:pt>
                <c:pt idx="89">
                  <c:v>-38.506111</c:v>
                </c:pt>
                <c:pt idx="90">
                  <c:v>-46.352278</c:v>
                </c:pt>
                <c:pt idx="91">
                  <c:v>-35.170722</c:v>
                </c:pt>
                <c:pt idx="92">
                  <c:v>-36.562889</c:v>
                </c:pt>
                <c:pt idx="93">
                  <c:v>-42.566944</c:v>
                </c:pt>
                <c:pt idx="94">
                  <c:v>-44.870556</c:v>
                </c:pt>
                <c:pt idx="95">
                  <c:v>-41.521333</c:v>
                </c:pt>
                <c:pt idx="96">
                  <c:v>-32.749833</c:v>
                </c:pt>
                <c:pt idx="97">
                  <c:v>-35.624444</c:v>
                </c:pt>
                <c:pt idx="98">
                  <c:v>-28.518478</c:v>
                </c:pt>
                <c:pt idx="99">
                  <c:v>-29.327556</c:v>
                </c:pt>
                <c:pt idx="100">
                  <c:v>-31.863722</c:v>
                </c:pt>
                <c:pt idx="101">
                  <c:v>-29.628056</c:v>
                </c:pt>
                <c:pt idx="102">
                  <c:v>-27.218611</c:v>
                </c:pt>
                <c:pt idx="103">
                  <c:v>-31.452778</c:v>
                </c:pt>
                <c:pt idx="104">
                  <c:v>-32.865167</c:v>
                </c:pt>
                <c:pt idx="105">
                  <c:v>-30.418778</c:v>
                </c:pt>
                <c:pt idx="106">
                  <c:v>-23.083333</c:v>
                </c:pt>
                <c:pt idx="107">
                  <c:v>-27.226889</c:v>
                </c:pt>
                <c:pt idx="108">
                  <c:v>-28.568056</c:v>
                </c:pt>
                <c:pt idx="109">
                  <c:v>-24.028722</c:v>
                </c:pt>
                <c:pt idx="110">
                  <c:v>-24.869944</c:v>
                </c:pt>
                <c:pt idx="111">
                  <c:v>-28.664667</c:v>
                </c:pt>
                <c:pt idx="112">
                  <c:v>-28.463167</c:v>
                </c:pt>
                <c:pt idx="113">
                  <c:v>-27.038444</c:v>
                </c:pt>
                <c:pt idx="114">
                  <c:v>-26.123722</c:v>
                </c:pt>
                <c:pt idx="115">
                  <c:v>-26.541000</c:v>
                </c:pt>
                <c:pt idx="116">
                  <c:v>-18.824333</c:v>
                </c:pt>
                <c:pt idx="117">
                  <c:v>-17.076056</c:v>
                </c:pt>
                <c:pt idx="118">
                  <c:v>-26.810722</c:v>
                </c:pt>
                <c:pt idx="119">
                  <c:v>-24.396111</c:v>
                </c:pt>
                <c:pt idx="120">
                  <c:v>-19.764444</c:v>
                </c:pt>
                <c:pt idx="121">
                  <c:v>-18.366556</c:v>
                </c:pt>
                <c:pt idx="122">
                  <c:v>-15.900278</c:v>
                </c:pt>
                <c:pt idx="123">
                  <c:v>-15.776889</c:v>
                </c:pt>
                <c:pt idx="124">
                  <c:v>-16.112611</c:v>
                </c:pt>
                <c:pt idx="125">
                  <c:v>-15.740611</c:v>
                </c:pt>
                <c:pt idx="126">
                  <c:v>-20.537444</c:v>
                </c:pt>
                <c:pt idx="127">
                  <c:v>-19.529778</c:v>
                </c:pt>
                <c:pt idx="128">
                  <c:v>-12.629889</c:v>
                </c:pt>
                <c:pt idx="129">
                  <c:v>-12.726556</c:v>
                </c:pt>
                <c:pt idx="130">
                  <c:v>-17.809000</c:v>
                </c:pt>
                <c:pt idx="131">
                  <c:v>-14.601111</c:v>
                </c:pt>
                <c:pt idx="132">
                  <c:v>-12.873389</c:v>
                </c:pt>
                <c:pt idx="133">
                  <c:v>-8.117944</c:v>
                </c:pt>
                <c:pt idx="134">
                  <c:v>-3.281889</c:v>
                </c:pt>
              </c:numCache>
            </c:numRef>
          </c:xVal>
          <c:yVal>
            <c:numRef>
              <c:f>'All - Raw Data Analysis'!$F$33:$F$168</c:f>
              <c:numCache>
                <c:ptCount val="136"/>
                <c:pt idx="0">
                  <c:v>131.000000</c:v>
                </c:pt>
                <c:pt idx="1">
                  <c:v>59.000000</c:v>
                </c:pt>
                <c:pt idx="2">
                  <c:v>59.000000</c:v>
                </c:pt>
                <c:pt idx="3">
                  <c:v>67.000000</c:v>
                </c:pt>
                <c:pt idx="4">
                  <c:v>72.000000</c:v>
                </c:pt>
                <c:pt idx="5">
                  <c:v>58.000000</c:v>
                </c:pt>
                <c:pt idx="6">
                  <c:v>166.000000</c:v>
                </c:pt>
                <c:pt idx="7">
                  <c:v>181.000000</c:v>
                </c:pt>
                <c:pt idx="8">
                  <c:v>85.000000</c:v>
                </c:pt>
                <c:pt idx="9">
                  <c:v>104.000000</c:v>
                </c:pt>
                <c:pt idx="10">
                  <c:v>33.000000</c:v>
                </c:pt>
                <c:pt idx="11">
                  <c:v>116.000000</c:v>
                </c:pt>
                <c:pt idx="12">
                  <c:v>116.000000</c:v>
                </c:pt>
                <c:pt idx="13">
                  <c:v>231.000000</c:v>
                </c:pt>
                <c:pt idx="14">
                  <c:v>135.000000</c:v>
                </c:pt>
                <c:pt idx="15">
                  <c:v>69.000000</c:v>
                </c:pt>
                <c:pt idx="16">
                  <c:v>136.000000</c:v>
                </c:pt>
                <c:pt idx="17">
                  <c:v>55.000000</c:v>
                </c:pt>
                <c:pt idx="18">
                  <c:v>113.000000</c:v>
                </c:pt>
                <c:pt idx="19">
                  <c:v>151.000000</c:v>
                </c:pt>
                <c:pt idx="20">
                  <c:v>83.000000</c:v>
                </c:pt>
                <c:pt idx="21">
                  <c:v>99.000000</c:v>
                </c:pt>
                <c:pt idx="22">
                  <c:v>33.000000</c:v>
                </c:pt>
                <c:pt idx="23">
                  <c:v>102.000000</c:v>
                </c:pt>
                <c:pt idx="24">
                  <c:v>30.000000</c:v>
                </c:pt>
                <c:pt idx="25">
                  <c:v>28.000000</c:v>
                </c:pt>
                <c:pt idx="26">
                  <c:v>163.000000</c:v>
                </c:pt>
                <c:pt idx="27">
                  <c:v>13.000000</c:v>
                </c:pt>
                <c:pt idx="28">
                  <c:v>95.000000</c:v>
                </c:pt>
                <c:pt idx="29">
                  <c:v>93.000000</c:v>
                </c:pt>
                <c:pt idx="30">
                  <c:v>64.000000</c:v>
                </c:pt>
                <c:pt idx="31">
                  <c:v>35.000000</c:v>
                </c:pt>
                <c:pt idx="32">
                  <c:v>57.000000</c:v>
                </c:pt>
                <c:pt idx="33">
                  <c:v>36.000000</c:v>
                </c:pt>
                <c:pt idx="34">
                  <c:v>3.000000</c:v>
                </c:pt>
                <c:pt idx="35">
                  <c:v>130.000000</c:v>
                </c:pt>
                <c:pt idx="36">
                  <c:v>144.000000</c:v>
                </c:pt>
                <c:pt idx="37">
                  <c:v>61.000000</c:v>
                </c:pt>
                <c:pt idx="38">
                  <c:v>40.000000</c:v>
                </c:pt>
                <c:pt idx="39">
                  <c:v>55.000000</c:v>
                </c:pt>
                <c:pt idx="40">
                  <c:v>30.000000</c:v>
                </c:pt>
                <c:pt idx="41">
                  <c:v>87.000000</c:v>
                </c:pt>
                <c:pt idx="42">
                  <c:v>55.000000</c:v>
                </c:pt>
                <c:pt idx="43">
                  <c:v>49.000000</c:v>
                </c:pt>
                <c:pt idx="44">
                  <c:v>100.000000</c:v>
                </c:pt>
                <c:pt idx="45">
                  <c:v>7.000000</c:v>
                </c:pt>
                <c:pt idx="46">
                  <c:v>230.000000</c:v>
                </c:pt>
                <c:pt idx="47">
                  <c:v>56.000000</c:v>
                </c:pt>
                <c:pt idx="48">
                  <c:v>83.000000</c:v>
                </c:pt>
                <c:pt idx="49">
                  <c:v>48.000000</c:v>
                </c:pt>
                <c:pt idx="50">
                  <c:v>50.000000</c:v>
                </c:pt>
                <c:pt idx="51">
                  <c:v>48.000000</c:v>
                </c:pt>
                <c:pt idx="52">
                  <c:v>170.000000</c:v>
                </c:pt>
                <c:pt idx="53">
                  <c:v>259.000000</c:v>
                </c:pt>
                <c:pt idx="54">
                  <c:v>48.000000</c:v>
                </c:pt>
                <c:pt idx="55">
                  <c:v>106.000000</c:v>
                </c:pt>
                <c:pt idx="56">
                  <c:v>100.000000</c:v>
                </c:pt>
                <c:pt idx="57">
                  <c:v>66.000000</c:v>
                </c:pt>
                <c:pt idx="58">
                  <c:v>78.000000</c:v>
                </c:pt>
                <c:pt idx="59">
                  <c:v>34.000000</c:v>
                </c:pt>
                <c:pt idx="60">
                  <c:v>68.000000</c:v>
                </c:pt>
                <c:pt idx="61">
                  <c:v>52.000000</c:v>
                </c:pt>
                <c:pt idx="62">
                  <c:v>63.000000</c:v>
                </c:pt>
                <c:pt idx="63">
                  <c:v>94.000000</c:v>
                </c:pt>
                <c:pt idx="64">
                  <c:v>104.000000</c:v>
                </c:pt>
                <c:pt idx="65">
                  <c:v>63.000000</c:v>
                </c:pt>
                <c:pt idx="66">
                  <c:v>22.000000</c:v>
                </c:pt>
                <c:pt idx="67">
                  <c:v>112.000000</c:v>
                </c:pt>
                <c:pt idx="68">
                  <c:v>106.000000</c:v>
                </c:pt>
                <c:pt idx="69">
                  <c:v>98.000000</c:v>
                </c:pt>
                <c:pt idx="70">
                  <c:v>243.000000</c:v>
                </c:pt>
                <c:pt idx="71">
                  <c:v>137.000000</c:v>
                </c:pt>
                <c:pt idx="72">
                  <c:v>87.000000</c:v>
                </c:pt>
                <c:pt idx="73">
                  <c:v>104.000000</c:v>
                </c:pt>
                <c:pt idx="74">
                  <c:v>113.000000</c:v>
                </c:pt>
                <c:pt idx="75">
                  <c:v>199.000000</c:v>
                </c:pt>
                <c:pt idx="76">
                  <c:v>54.000000</c:v>
                </c:pt>
                <c:pt idx="77">
                  <c:v>84.000000</c:v>
                </c:pt>
                <c:pt idx="78">
                  <c:v>121.000000</c:v>
                </c:pt>
                <c:pt idx="79">
                  <c:v>77.000000</c:v>
                </c:pt>
                <c:pt idx="80">
                  <c:v>88.000000</c:v>
                </c:pt>
                <c:pt idx="81">
                  <c:v>205.000000</c:v>
                </c:pt>
                <c:pt idx="82">
                  <c:v>36.000000</c:v>
                </c:pt>
                <c:pt idx="83">
                  <c:v>118.000000</c:v>
                </c:pt>
                <c:pt idx="84">
                  <c:v>170.000000</c:v>
                </c:pt>
                <c:pt idx="85">
                  <c:v>84.000000</c:v>
                </c:pt>
                <c:pt idx="86">
                  <c:v>145.000000</c:v>
                </c:pt>
                <c:pt idx="87">
                  <c:v>122.000000</c:v>
                </c:pt>
                <c:pt idx="88">
                  <c:v>45.000000</c:v>
                </c:pt>
                <c:pt idx="89">
                  <c:v>166.000000</c:v>
                </c:pt>
                <c:pt idx="90">
                  <c:v>40.000000</c:v>
                </c:pt>
                <c:pt idx="91">
                  <c:v>97.000000</c:v>
                </c:pt>
                <c:pt idx="92">
                  <c:v>36.000000</c:v>
                </c:pt>
                <c:pt idx="93">
                  <c:v>48.000000</c:v>
                </c:pt>
                <c:pt idx="94">
                  <c:v>68.000000</c:v>
                </c:pt>
                <c:pt idx="95">
                  <c:v>76.000000</c:v>
                </c:pt>
                <c:pt idx="96">
                  <c:v>84.000000</c:v>
                </c:pt>
                <c:pt idx="97">
                  <c:v>25.000000</c:v>
                </c:pt>
                <c:pt idx="98">
                  <c:v>63.000000</c:v>
                </c:pt>
                <c:pt idx="99">
                  <c:v>93.000000</c:v>
                </c:pt>
                <c:pt idx="100">
                  <c:v>149.000000</c:v>
                </c:pt>
                <c:pt idx="101">
                  <c:v>100.000000</c:v>
                </c:pt>
                <c:pt idx="102">
                  <c:v>32.000000</c:v>
                </c:pt>
                <c:pt idx="103">
                  <c:v>17.000000</c:v>
                </c:pt>
                <c:pt idx="104">
                  <c:v>84.000000</c:v>
                </c:pt>
                <c:pt idx="105">
                  <c:v>88.000000</c:v>
                </c:pt>
                <c:pt idx="106">
                  <c:v>36.000000</c:v>
                </c:pt>
                <c:pt idx="107">
                  <c:v>34.000000</c:v>
                </c:pt>
                <c:pt idx="108">
                  <c:v>103.000000</c:v>
                </c:pt>
                <c:pt idx="109">
                  <c:v>135.000000</c:v>
                </c:pt>
                <c:pt idx="110">
                  <c:v>97.000000</c:v>
                </c:pt>
                <c:pt idx="111">
                  <c:v>36.000000</c:v>
                </c:pt>
                <c:pt idx="112">
                  <c:v>76.000000</c:v>
                </c:pt>
                <c:pt idx="113">
                  <c:v>39.000000</c:v>
                </c:pt>
                <c:pt idx="114">
                  <c:v>32.000000</c:v>
                </c:pt>
                <c:pt idx="115">
                  <c:v>228.000000</c:v>
                </c:pt>
                <c:pt idx="116">
                  <c:v>166.000000</c:v>
                </c:pt>
                <c:pt idx="117">
                  <c:v>41.000000</c:v>
                </c:pt>
                <c:pt idx="118">
                  <c:v>182.000000</c:v>
                </c:pt>
                <c:pt idx="119">
                  <c:v>177.000000</c:v>
                </c:pt>
                <c:pt idx="120">
                  <c:v>119.000000</c:v>
                </c:pt>
                <c:pt idx="121">
                  <c:v>110.000000</c:v>
                </c:pt>
                <c:pt idx="122">
                  <c:v>67.000000</c:v>
                </c:pt>
                <c:pt idx="123">
                  <c:v>176.000000</c:v>
                </c:pt>
                <c:pt idx="124">
                  <c:v>227.000000</c:v>
                </c:pt>
                <c:pt idx="125">
                  <c:v>250.000000</c:v>
                </c:pt>
                <c:pt idx="126">
                  <c:v>79.000000</c:v>
                </c:pt>
                <c:pt idx="127">
                  <c:v>74.000000</c:v>
                </c:pt>
                <c:pt idx="128">
                  <c:v>146.000000</c:v>
                </c:pt>
                <c:pt idx="129">
                  <c:v>53.000000</c:v>
                </c:pt>
                <c:pt idx="130">
                  <c:v>165.000000</c:v>
                </c:pt>
                <c:pt idx="131">
                  <c:v>126.000000</c:v>
                </c:pt>
                <c:pt idx="132">
                  <c:v>129.000000</c:v>
                </c:pt>
                <c:pt idx="133">
                  <c:v>36.000000</c:v>
                </c:pt>
                <c:pt idx="134">
                  <c:v>67.000000</c:v>
                </c:pt>
                <c:pt idx="135">
                  <c:v>63.000000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7.5"/>
        <c:minorUnit val="8.7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"/>
        <c:minorUnit val="37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Hurricane (Types) Over Time</a:t>
            </a:r>
          </a:p>
        </c:rich>
      </c:tx>
      <c:layout>
        <c:manualLayout>
          <c:xMode val="edge"/>
          <c:yMode val="edge"/>
          <c:x val="0.255346"/>
          <c:y val="0"/>
          <c:w val="0.297812"/>
          <c:h val="0.088053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11114"/>
          <c:y val="0.0880533"/>
          <c:w val="0.724693"/>
          <c:h val="0.843789"/>
        </c:manualLayout>
      </c:layout>
      <c:scatterChart>
        <c:scatterStyle val="lineMarker"/>
        <c:varyColors val="0"/>
        <c:ser>
          <c:idx val="0"/>
          <c:order val="0"/>
          <c:tx>
            <c:v>Named Storms</c:v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1"/>
            <c:dispEq val="0"/>
          </c:trendline>
          <c:xVal>
            <c:numRef>
              <c:f>'All - Raw Data Analysis'!$A$4,'All - Raw Data Analysis'!$A$5:$A$169</c:f>
              <c:numCache>
                <c:ptCount val="166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  <c:pt idx="146">
                  <c:v>1997.000000</c:v>
                </c:pt>
                <c:pt idx="147">
                  <c:v>1998.000000</c:v>
                </c:pt>
                <c:pt idx="148">
                  <c:v>1999.000000</c:v>
                </c:pt>
                <c:pt idx="149">
                  <c:v>2000.000000</c:v>
                </c:pt>
                <c:pt idx="150">
                  <c:v>2001.000000</c:v>
                </c:pt>
                <c:pt idx="151">
                  <c:v>2002.000000</c:v>
                </c:pt>
                <c:pt idx="152">
                  <c:v>2003.000000</c:v>
                </c:pt>
                <c:pt idx="153">
                  <c:v>2004.000000</c:v>
                </c:pt>
                <c:pt idx="154">
                  <c:v>2005.000000</c:v>
                </c:pt>
                <c:pt idx="155">
                  <c:v>2006.000000</c:v>
                </c:pt>
                <c:pt idx="156">
                  <c:v>2007.000000</c:v>
                </c:pt>
                <c:pt idx="157">
                  <c:v>2008.000000</c:v>
                </c:pt>
                <c:pt idx="158">
                  <c:v>2009.000000</c:v>
                </c:pt>
                <c:pt idx="159">
                  <c:v>2010.000000</c:v>
                </c:pt>
                <c:pt idx="160">
                  <c:v>2011.000000</c:v>
                </c:pt>
                <c:pt idx="161">
                  <c:v>2012.000000</c:v>
                </c:pt>
                <c:pt idx="162">
                  <c:v>2013.000000</c:v>
                </c:pt>
                <c:pt idx="163">
                  <c:v>2014.000000</c:v>
                </c:pt>
                <c:pt idx="164">
                  <c:v>2015.000000</c:v>
                </c:pt>
                <c:pt idx="165">
                  <c:v>2016.000000</c:v>
                </c:pt>
              </c:numCache>
            </c:numRef>
          </c:xVal>
          <c:yVal>
            <c:numRef>
              <c:f>'All - Raw Data Analysis'!$C$4,'All - Raw Data Analysis'!$C$5:$C$169</c:f>
              <c:numCache>
                <c:ptCount val="166"/>
                <c:pt idx="0">
                  <c:v>6.000000</c:v>
                </c:pt>
                <c:pt idx="1">
                  <c:v>5.000000</c:v>
                </c:pt>
                <c:pt idx="2">
                  <c:v>8.000000</c:v>
                </c:pt>
                <c:pt idx="3">
                  <c:v>5.000000</c:v>
                </c:pt>
                <c:pt idx="4">
                  <c:v>5.000000</c:v>
                </c:pt>
                <c:pt idx="5">
                  <c:v>6.000000</c:v>
                </c:pt>
                <c:pt idx="6">
                  <c:v>4.000000</c:v>
                </c:pt>
                <c:pt idx="7">
                  <c:v>6.000000</c:v>
                </c:pt>
                <c:pt idx="8">
                  <c:v>8.000000</c:v>
                </c:pt>
                <c:pt idx="9">
                  <c:v>7.000000</c:v>
                </c:pt>
                <c:pt idx="10">
                  <c:v>8.000000</c:v>
                </c:pt>
                <c:pt idx="11">
                  <c:v>6.000000</c:v>
                </c:pt>
                <c:pt idx="12">
                  <c:v>9.000000</c:v>
                </c:pt>
                <c:pt idx="13">
                  <c:v>5.000000</c:v>
                </c:pt>
                <c:pt idx="14">
                  <c:v>7.000000</c:v>
                </c:pt>
                <c:pt idx="15">
                  <c:v>7.000000</c:v>
                </c:pt>
                <c:pt idx="16">
                  <c:v>9.000000</c:v>
                </c:pt>
                <c:pt idx="17">
                  <c:v>4.000000</c:v>
                </c:pt>
                <c:pt idx="18">
                  <c:v>10.000000</c:v>
                </c:pt>
                <c:pt idx="19">
                  <c:v>11.000000</c:v>
                </c:pt>
                <c:pt idx="20">
                  <c:v>8.000000</c:v>
                </c:pt>
                <c:pt idx="21">
                  <c:v>5.000000</c:v>
                </c:pt>
                <c:pt idx="22">
                  <c:v>5.000000</c:v>
                </c:pt>
                <c:pt idx="23">
                  <c:v>7.000000</c:v>
                </c:pt>
                <c:pt idx="24">
                  <c:v>6.000000</c:v>
                </c:pt>
                <c:pt idx="25">
                  <c:v>5.000000</c:v>
                </c:pt>
                <c:pt idx="26">
                  <c:v>8.000000</c:v>
                </c:pt>
                <c:pt idx="27">
                  <c:v>12.000000</c:v>
                </c:pt>
                <c:pt idx="28">
                  <c:v>8.000000</c:v>
                </c:pt>
                <c:pt idx="29">
                  <c:v>11.000000</c:v>
                </c:pt>
                <c:pt idx="30">
                  <c:v>7.000000</c:v>
                </c:pt>
                <c:pt idx="31">
                  <c:v>6.000000</c:v>
                </c:pt>
                <c:pt idx="32">
                  <c:v>4.000000</c:v>
                </c:pt>
                <c:pt idx="33">
                  <c:v>4.000000</c:v>
                </c:pt>
                <c:pt idx="34">
                  <c:v>8.000000</c:v>
                </c:pt>
                <c:pt idx="35">
                  <c:v>12.000000</c:v>
                </c:pt>
                <c:pt idx="36">
                  <c:v>19.000000</c:v>
                </c:pt>
                <c:pt idx="37">
                  <c:v>9.000000</c:v>
                </c:pt>
                <c:pt idx="38">
                  <c:v>9.000000</c:v>
                </c:pt>
                <c:pt idx="39">
                  <c:v>4.000000</c:v>
                </c:pt>
                <c:pt idx="40">
                  <c:v>10.000000</c:v>
                </c:pt>
                <c:pt idx="41">
                  <c:v>9.000000</c:v>
                </c:pt>
                <c:pt idx="42">
                  <c:v>12.000000</c:v>
                </c:pt>
                <c:pt idx="43">
                  <c:v>7.000000</c:v>
                </c:pt>
                <c:pt idx="44">
                  <c:v>6.000000</c:v>
                </c:pt>
                <c:pt idx="45">
                  <c:v>7.000000</c:v>
                </c:pt>
                <c:pt idx="46">
                  <c:v>6.000000</c:v>
                </c:pt>
                <c:pt idx="47">
                  <c:v>11.000000</c:v>
                </c:pt>
                <c:pt idx="48">
                  <c:v>10.000000</c:v>
                </c:pt>
                <c:pt idx="49">
                  <c:v>7.000000</c:v>
                </c:pt>
                <c:pt idx="50">
                  <c:v>13.000000</c:v>
                </c:pt>
                <c:pt idx="51">
                  <c:v>5.000000</c:v>
                </c:pt>
                <c:pt idx="52">
                  <c:v>10.000000</c:v>
                </c:pt>
                <c:pt idx="53">
                  <c:v>6.000000</c:v>
                </c:pt>
                <c:pt idx="54">
                  <c:v>5.000000</c:v>
                </c:pt>
                <c:pt idx="55">
                  <c:v>11.000000</c:v>
                </c:pt>
                <c:pt idx="56">
                  <c:v>5.000000</c:v>
                </c:pt>
                <c:pt idx="57">
                  <c:v>10.000000</c:v>
                </c:pt>
                <c:pt idx="58">
                  <c:v>12.000000</c:v>
                </c:pt>
                <c:pt idx="59">
                  <c:v>5.000000</c:v>
                </c:pt>
                <c:pt idx="60">
                  <c:v>6.000000</c:v>
                </c:pt>
                <c:pt idx="61">
                  <c:v>7.000000</c:v>
                </c:pt>
                <c:pt idx="62">
                  <c:v>6.000000</c:v>
                </c:pt>
                <c:pt idx="63">
                  <c:v>1.000000</c:v>
                </c:pt>
                <c:pt idx="64">
                  <c:v>6.000000</c:v>
                </c:pt>
                <c:pt idx="65">
                  <c:v>15.000000</c:v>
                </c:pt>
                <c:pt idx="66">
                  <c:v>4.000000</c:v>
                </c:pt>
                <c:pt idx="67">
                  <c:v>6.000000</c:v>
                </c:pt>
                <c:pt idx="68">
                  <c:v>5.000000</c:v>
                </c:pt>
                <c:pt idx="69">
                  <c:v>5.000000</c:v>
                </c:pt>
                <c:pt idx="70">
                  <c:v>7.000000</c:v>
                </c:pt>
                <c:pt idx="71">
                  <c:v>5.000000</c:v>
                </c:pt>
                <c:pt idx="72">
                  <c:v>9.000000</c:v>
                </c:pt>
                <c:pt idx="73">
                  <c:v>11.000000</c:v>
                </c:pt>
                <c:pt idx="74">
                  <c:v>4.000000</c:v>
                </c:pt>
                <c:pt idx="75">
                  <c:v>11.000000</c:v>
                </c:pt>
                <c:pt idx="76">
                  <c:v>8.000000</c:v>
                </c:pt>
                <c:pt idx="77">
                  <c:v>6.000000</c:v>
                </c:pt>
                <c:pt idx="78">
                  <c:v>5.000000</c:v>
                </c:pt>
                <c:pt idx="79">
                  <c:v>3.000000</c:v>
                </c:pt>
                <c:pt idx="80">
                  <c:v>13.000000</c:v>
                </c:pt>
                <c:pt idx="81">
                  <c:v>15.000000</c:v>
                </c:pt>
                <c:pt idx="82">
                  <c:v>20.000000</c:v>
                </c:pt>
                <c:pt idx="83">
                  <c:v>13.000000</c:v>
                </c:pt>
                <c:pt idx="84">
                  <c:v>8.000000</c:v>
                </c:pt>
                <c:pt idx="85">
                  <c:v>17.000000</c:v>
                </c:pt>
                <c:pt idx="86">
                  <c:v>11.000000</c:v>
                </c:pt>
                <c:pt idx="87">
                  <c:v>9.000000</c:v>
                </c:pt>
                <c:pt idx="88">
                  <c:v>6.000000</c:v>
                </c:pt>
                <c:pt idx="89">
                  <c:v>9.000000</c:v>
                </c:pt>
                <c:pt idx="90">
                  <c:v>6.000000</c:v>
                </c:pt>
                <c:pt idx="91">
                  <c:v>11.000000</c:v>
                </c:pt>
                <c:pt idx="92">
                  <c:v>10.000000</c:v>
                </c:pt>
                <c:pt idx="93">
                  <c:v>14.000000</c:v>
                </c:pt>
                <c:pt idx="94">
                  <c:v>11.000000</c:v>
                </c:pt>
                <c:pt idx="95">
                  <c:v>6.000000</c:v>
                </c:pt>
                <c:pt idx="96">
                  <c:v>9.000000</c:v>
                </c:pt>
                <c:pt idx="97">
                  <c:v>9.000000</c:v>
                </c:pt>
                <c:pt idx="98">
                  <c:v>13.000000</c:v>
                </c:pt>
                <c:pt idx="99">
                  <c:v>13.000000</c:v>
                </c:pt>
                <c:pt idx="100">
                  <c:v>10.000000</c:v>
                </c:pt>
                <c:pt idx="101">
                  <c:v>7.000000</c:v>
                </c:pt>
                <c:pt idx="102">
                  <c:v>14.000000</c:v>
                </c:pt>
                <c:pt idx="103">
                  <c:v>11.000000</c:v>
                </c:pt>
                <c:pt idx="104">
                  <c:v>12.000000</c:v>
                </c:pt>
                <c:pt idx="105">
                  <c:v>8.000000</c:v>
                </c:pt>
                <c:pt idx="106">
                  <c:v>8.000000</c:v>
                </c:pt>
                <c:pt idx="107">
                  <c:v>10.000000</c:v>
                </c:pt>
                <c:pt idx="108">
                  <c:v>11.000000</c:v>
                </c:pt>
                <c:pt idx="109">
                  <c:v>7.000000</c:v>
                </c:pt>
                <c:pt idx="110">
                  <c:v>11.000000</c:v>
                </c:pt>
                <c:pt idx="111">
                  <c:v>5.000000</c:v>
                </c:pt>
                <c:pt idx="112">
                  <c:v>9.000000</c:v>
                </c:pt>
                <c:pt idx="113">
                  <c:v>12.000000</c:v>
                </c:pt>
                <c:pt idx="114">
                  <c:v>6.000000</c:v>
                </c:pt>
                <c:pt idx="115">
                  <c:v>11.000000</c:v>
                </c:pt>
                <c:pt idx="116">
                  <c:v>8.000000</c:v>
                </c:pt>
                <c:pt idx="117">
                  <c:v>8.000000</c:v>
                </c:pt>
                <c:pt idx="118">
                  <c:v>18.000000</c:v>
                </c:pt>
                <c:pt idx="119">
                  <c:v>10.000000</c:v>
                </c:pt>
                <c:pt idx="120">
                  <c:v>13.000000</c:v>
                </c:pt>
                <c:pt idx="121">
                  <c:v>7.000000</c:v>
                </c:pt>
                <c:pt idx="122">
                  <c:v>8.000000</c:v>
                </c:pt>
                <c:pt idx="123">
                  <c:v>11.000000</c:v>
                </c:pt>
                <c:pt idx="124">
                  <c:v>9.000000</c:v>
                </c:pt>
                <c:pt idx="125">
                  <c:v>10.000000</c:v>
                </c:pt>
                <c:pt idx="126">
                  <c:v>6.000000</c:v>
                </c:pt>
                <c:pt idx="127">
                  <c:v>12.000000</c:v>
                </c:pt>
                <c:pt idx="128">
                  <c:v>9.000000</c:v>
                </c:pt>
                <c:pt idx="129">
                  <c:v>11.000000</c:v>
                </c:pt>
                <c:pt idx="130">
                  <c:v>12.000000</c:v>
                </c:pt>
                <c:pt idx="131">
                  <c:v>6.000000</c:v>
                </c:pt>
                <c:pt idx="132">
                  <c:v>4.000000</c:v>
                </c:pt>
                <c:pt idx="133">
                  <c:v>13.000000</c:v>
                </c:pt>
                <c:pt idx="134">
                  <c:v>11.000000</c:v>
                </c:pt>
                <c:pt idx="135">
                  <c:v>6.000000</c:v>
                </c:pt>
                <c:pt idx="136">
                  <c:v>7.000000</c:v>
                </c:pt>
                <c:pt idx="137">
                  <c:v>12.000000</c:v>
                </c:pt>
                <c:pt idx="138">
                  <c:v>11.000000</c:v>
                </c:pt>
                <c:pt idx="139">
                  <c:v>14.000000</c:v>
                </c:pt>
                <c:pt idx="140">
                  <c:v>8.000000</c:v>
                </c:pt>
                <c:pt idx="141">
                  <c:v>7.000000</c:v>
                </c:pt>
                <c:pt idx="142">
                  <c:v>8.000000</c:v>
                </c:pt>
                <c:pt idx="143">
                  <c:v>7.000000</c:v>
                </c:pt>
                <c:pt idx="144">
                  <c:v>19.000000</c:v>
                </c:pt>
                <c:pt idx="145">
                  <c:v>13.000000</c:v>
                </c:pt>
                <c:pt idx="146">
                  <c:v>8.000000</c:v>
                </c:pt>
                <c:pt idx="147">
                  <c:v>14.000000</c:v>
                </c:pt>
                <c:pt idx="148">
                  <c:v>12.000000</c:v>
                </c:pt>
                <c:pt idx="149">
                  <c:v>15.000000</c:v>
                </c:pt>
                <c:pt idx="150">
                  <c:v>15.000000</c:v>
                </c:pt>
                <c:pt idx="151">
                  <c:v>12.000000</c:v>
                </c:pt>
                <c:pt idx="152">
                  <c:v>16.000000</c:v>
                </c:pt>
                <c:pt idx="153">
                  <c:v>15.000000</c:v>
                </c:pt>
                <c:pt idx="154">
                  <c:v>28.000000</c:v>
                </c:pt>
                <c:pt idx="155">
                  <c:v>10.000000</c:v>
                </c:pt>
                <c:pt idx="156">
                  <c:v>15.000000</c:v>
                </c:pt>
                <c:pt idx="157">
                  <c:v>16.000000</c:v>
                </c:pt>
                <c:pt idx="158">
                  <c:v>9.000000</c:v>
                </c:pt>
                <c:pt idx="159">
                  <c:v>19.000000</c:v>
                </c:pt>
                <c:pt idx="160">
                  <c:v>19.000000</c:v>
                </c:pt>
                <c:pt idx="161">
                  <c:v>19.000000</c:v>
                </c:pt>
                <c:pt idx="162">
                  <c:v>14.000000</c:v>
                </c:pt>
                <c:pt idx="163">
                  <c:v>8.000000</c:v>
                </c:pt>
                <c:pt idx="164">
                  <c:v>11.000000</c:v>
                </c:pt>
                <c:pt idx="165">
                  <c:v>15.000000</c:v>
                </c:pt>
              </c:numCache>
            </c:numRef>
          </c:yVal>
          <c:smooth val="0"/>
        </c:ser>
        <c:ser>
          <c:idx val="1"/>
          <c:order val="1"/>
          <c:tx>
            <c:v>Hurricanes</c:v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72FF4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1"/>
            <c:dispEq val="0"/>
          </c:trendline>
          <c:xVal>
            <c:numRef>
              <c:f>'All - Raw Data Analysis'!$A$4,'All - Raw Data Analysis'!$A$5:$A$169</c:f>
              <c:numCache>
                <c:ptCount val="166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  <c:pt idx="146">
                  <c:v>1997.000000</c:v>
                </c:pt>
                <c:pt idx="147">
                  <c:v>1998.000000</c:v>
                </c:pt>
                <c:pt idx="148">
                  <c:v>1999.000000</c:v>
                </c:pt>
                <c:pt idx="149">
                  <c:v>2000.000000</c:v>
                </c:pt>
                <c:pt idx="150">
                  <c:v>2001.000000</c:v>
                </c:pt>
                <c:pt idx="151">
                  <c:v>2002.000000</c:v>
                </c:pt>
                <c:pt idx="152">
                  <c:v>2003.000000</c:v>
                </c:pt>
                <c:pt idx="153">
                  <c:v>2004.000000</c:v>
                </c:pt>
                <c:pt idx="154">
                  <c:v>2005.000000</c:v>
                </c:pt>
                <c:pt idx="155">
                  <c:v>2006.000000</c:v>
                </c:pt>
                <c:pt idx="156">
                  <c:v>2007.000000</c:v>
                </c:pt>
                <c:pt idx="157">
                  <c:v>2008.000000</c:v>
                </c:pt>
                <c:pt idx="158">
                  <c:v>2009.000000</c:v>
                </c:pt>
                <c:pt idx="159">
                  <c:v>2010.000000</c:v>
                </c:pt>
                <c:pt idx="160">
                  <c:v>2011.000000</c:v>
                </c:pt>
                <c:pt idx="161">
                  <c:v>2012.000000</c:v>
                </c:pt>
                <c:pt idx="162">
                  <c:v>2013.000000</c:v>
                </c:pt>
                <c:pt idx="163">
                  <c:v>2014.000000</c:v>
                </c:pt>
                <c:pt idx="164">
                  <c:v>2015.000000</c:v>
                </c:pt>
                <c:pt idx="165">
                  <c:v>2016.000000</c:v>
                </c:pt>
              </c:numCache>
            </c:numRef>
          </c:xVal>
          <c:yVal>
            <c:numRef>
              <c:f>'All - Raw Data Analysis'!$D$4,'All - Raw Data Analysis'!$D$5:$D$169</c:f>
              <c:numCache>
                <c:ptCount val="166"/>
                <c:pt idx="0">
                  <c:v>3.000000</c:v>
                </c:pt>
                <c:pt idx="1">
                  <c:v>5.000000</c:v>
                </c:pt>
                <c:pt idx="2">
                  <c:v>4.000000</c:v>
                </c:pt>
                <c:pt idx="3">
                  <c:v>3.000000</c:v>
                </c:pt>
                <c:pt idx="4">
                  <c:v>4.000000</c:v>
                </c:pt>
                <c:pt idx="5">
                  <c:v>4.000000</c:v>
                </c:pt>
                <c:pt idx="6">
                  <c:v>3.000000</c:v>
                </c:pt>
                <c:pt idx="7">
                  <c:v>6.000000</c:v>
                </c:pt>
                <c:pt idx="8">
                  <c:v>7.000000</c:v>
                </c:pt>
                <c:pt idx="9">
                  <c:v>6.000000</c:v>
                </c:pt>
                <c:pt idx="10">
                  <c:v>6.000000</c:v>
                </c:pt>
                <c:pt idx="11">
                  <c:v>3.000000</c:v>
                </c:pt>
                <c:pt idx="12">
                  <c:v>5.000000</c:v>
                </c:pt>
                <c:pt idx="13">
                  <c:v>3.000000</c:v>
                </c:pt>
                <c:pt idx="14">
                  <c:v>3.000000</c:v>
                </c:pt>
                <c:pt idx="15">
                  <c:v>6.000000</c:v>
                </c:pt>
                <c:pt idx="16">
                  <c:v>7.000000</c:v>
                </c:pt>
                <c:pt idx="17">
                  <c:v>3.000000</c:v>
                </c:pt>
                <c:pt idx="18">
                  <c:v>7.000000</c:v>
                </c:pt>
                <c:pt idx="19">
                  <c:v>10.000000</c:v>
                </c:pt>
                <c:pt idx="20">
                  <c:v>6.000000</c:v>
                </c:pt>
                <c:pt idx="21">
                  <c:v>4.000000</c:v>
                </c:pt>
                <c:pt idx="22">
                  <c:v>3.000000</c:v>
                </c:pt>
                <c:pt idx="23">
                  <c:v>4.000000</c:v>
                </c:pt>
                <c:pt idx="24">
                  <c:v>5.000000</c:v>
                </c:pt>
                <c:pt idx="25">
                  <c:v>4.000000</c:v>
                </c:pt>
                <c:pt idx="26">
                  <c:v>3.000000</c:v>
                </c:pt>
                <c:pt idx="27">
                  <c:v>10.000000</c:v>
                </c:pt>
                <c:pt idx="28">
                  <c:v>6.000000</c:v>
                </c:pt>
                <c:pt idx="29">
                  <c:v>9.000000</c:v>
                </c:pt>
                <c:pt idx="30">
                  <c:v>4.000000</c:v>
                </c:pt>
                <c:pt idx="31">
                  <c:v>4.000000</c:v>
                </c:pt>
                <c:pt idx="32">
                  <c:v>3.000000</c:v>
                </c:pt>
                <c:pt idx="33">
                  <c:v>4.000000</c:v>
                </c:pt>
                <c:pt idx="34">
                  <c:v>6.000000</c:v>
                </c:pt>
                <c:pt idx="35">
                  <c:v>10.000000</c:v>
                </c:pt>
                <c:pt idx="36">
                  <c:v>11.000000</c:v>
                </c:pt>
                <c:pt idx="37">
                  <c:v>6.000000</c:v>
                </c:pt>
                <c:pt idx="38">
                  <c:v>6.000000</c:v>
                </c:pt>
                <c:pt idx="39">
                  <c:v>2.000000</c:v>
                </c:pt>
                <c:pt idx="40">
                  <c:v>7.000000</c:v>
                </c:pt>
                <c:pt idx="41">
                  <c:v>5.000000</c:v>
                </c:pt>
                <c:pt idx="42">
                  <c:v>10.000000</c:v>
                </c:pt>
                <c:pt idx="43">
                  <c:v>5.000000</c:v>
                </c:pt>
                <c:pt idx="44">
                  <c:v>2.000000</c:v>
                </c:pt>
                <c:pt idx="45">
                  <c:v>6.000000</c:v>
                </c:pt>
                <c:pt idx="46">
                  <c:v>3.000000</c:v>
                </c:pt>
                <c:pt idx="47">
                  <c:v>5.000000</c:v>
                </c:pt>
                <c:pt idx="48">
                  <c:v>5.000000</c:v>
                </c:pt>
                <c:pt idx="49">
                  <c:v>3.000000</c:v>
                </c:pt>
                <c:pt idx="50">
                  <c:v>6.000000</c:v>
                </c:pt>
                <c:pt idx="51">
                  <c:v>3.000000</c:v>
                </c:pt>
                <c:pt idx="52">
                  <c:v>7.000000</c:v>
                </c:pt>
                <c:pt idx="53">
                  <c:v>4.000000</c:v>
                </c:pt>
                <c:pt idx="54">
                  <c:v>1.000000</c:v>
                </c:pt>
                <c:pt idx="55">
                  <c:v>6.000000</c:v>
                </c:pt>
                <c:pt idx="56">
                  <c:v>0.000000</c:v>
                </c:pt>
                <c:pt idx="57">
                  <c:v>6.000000</c:v>
                </c:pt>
                <c:pt idx="58">
                  <c:v>6.000000</c:v>
                </c:pt>
                <c:pt idx="59">
                  <c:v>3.000000</c:v>
                </c:pt>
                <c:pt idx="60">
                  <c:v>3.000000</c:v>
                </c:pt>
                <c:pt idx="61">
                  <c:v>4.000000</c:v>
                </c:pt>
                <c:pt idx="62">
                  <c:v>4.000000</c:v>
                </c:pt>
                <c:pt idx="63">
                  <c:v>0.000000</c:v>
                </c:pt>
                <c:pt idx="64">
                  <c:v>5.000000</c:v>
                </c:pt>
                <c:pt idx="65">
                  <c:v>10.000000</c:v>
                </c:pt>
                <c:pt idx="66">
                  <c:v>2.000000</c:v>
                </c:pt>
                <c:pt idx="67">
                  <c:v>4.000000</c:v>
                </c:pt>
                <c:pt idx="68">
                  <c:v>2.000000</c:v>
                </c:pt>
                <c:pt idx="69">
                  <c:v>4.000000</c:v>
                </c:pt>
                <c:pt idx="70">
                  <c:v>5.000000</c:v>
                </c:pt>
                <c:pt idx="71">
                  <c:v>3.000000</c:v>
                </c:pt>
                <c:pt idx="72">
                  <c:v>4.000000</c:v>
                </c:pt>
                <c:pt idx="73">
                  <c:v>5.000000</c:v>
                </c:pt>
                <c:pt idx="74">
                  <c:v>1.000000</c:v>
                </c:pt>
                <c:pt idx="75">
                  <c:v>8.000000</c:v>
                </c:pt>
                <c:pt idx="76">
                  <c:v>4.000000</c:v>
                </c:pt>
                <c:pt idx="77">
                  <c:v>4.000000</c:v>
                </c:pt>
                <c:pt idx="78">
                  <c:v>3.000000</c:v>
                </c:pt>
                <c:pt idx="79">
                  <c:v>2.000000</c:v>
                </c:pt>
                <c:pt idx="80">
                  <c:v>3.000000</c:v>
                </c:pt>
                <c:pt idx="81">
                  <c:v>6.000000</c:v>
                </c:pt>
                <c:pt idx="82">
                  <c:v>11.000000</c:v>
                </c:pt>
                <c:pt idx="83">
                  <c:v>7.000000</c:v>
                </c:pt>
                <c:pt idx="84">
                  <c:v>5.000000</c:v>
                </c:pt>
                <c:pt idx="85">
                  <c:v>7.000000</c:v>
                </c:pt>
                <c:pt idx="86">
                  <c:v>4.000000</c:v>
                </c:pt>
                <c:pt idx="87">
                  <c:v>4.000000</c:v>
                </c:pt>
                <c:pt idx="88">
                  <c:v>3.000000</c:v>
                </c:pt>
                <c:pt idx="89">
                  <c:v>6.000000</c:v>
                </c:pt>
                <c:pt idx="90">
                  <c:v>4.000000</c:v>
                </c:pt>
                <c:pt idx="91">
                  <c:v>4.000000</c:v>
                </c:pt>
                <c:pt idx="92">
                  <c:v>5.000000</c:v>
                </c:pt>
                <c:pt idx="93">
                  <c:v>8.000000</c:v>
                </c:pt>
                <c:pt idx="94">
                  <c:v>5.000000</c:v>
                </c:pt>
                <c:pt idx="95">
                  <c:v>3.000000</c:v>
                </c:pt>
                <c:pt idx="96">
                  <c:v>5.000000</c:v>
                </c:pt>
                <c:pt idx="97">
                  <c:v>6.000000</c:v>
                </c:pt>
                <c:pt idx="98">
                  <c:v>7.000000</c:v>
                </c:pt>
                <c:pt idx="99">
                  <c:v>11.000000</c:v>
                </c:pt>
                <c:pt idx="100">
                  <c:v>8.000000</c:v>
                </c:pt>
                <c:pt idx="101">
                  <c:v>6.000000</c:v>
                </c:pt>
                <c:pt idx="102">
                  <c:v>6.000000</c:v>
                </c:pt>
                <c:pt idx="103">
                  <c:v>8.000000</c:v>
                </c:pt>
                <c:pt idx="104">
                  <c:v>9.000000</c:v>
                </c:pt>
                <c:pt idx="105">
                  <c:v>4.000000</c:v>
                </c:pt>
                <c:pt idx="106">
                  <c:v>3.000000</c:v>
                </c:pt>
                <c:pt idx="107">
                  <c:v>7.000000</c:v>
                </c:pt>
                <c:pt idx="108">
                  <c:v>7.000000</c:v>
                </c:pt>
                <c:pt idx="109">
                  <c:v>4.000000</c:v>
                </c:pt>
                <c:pt idx="110">
                  <c:v>8.000000</c:v>
                </c:pt>
                <c:pt idx="111">
                  <c:v>3.000000</c:v>
                </c:pt>
                <c:pt idx="112">
                  <c:v>7.000000</c:v>
                </c:pt>
                <c:pt idx="113">
                  <c:v>6.000000</c:v>
                </c:pt>
                <c:pt idx="114">
                  <c:v>4.000000</c:v>
                </c:pt>
                <c:pt idx="115">
                  <c:v>7.000000</c:v>
                </c:pt>
                <c:pt idx="116">
                  <c:v>6.000000</c:v>
                </c:pt>
                <c:pt idx="117">
                  <c:v>4.000000</c:v>
                </c:pt>
                <c:pt idx="118">
                  <c:v>12.000000</c:v>
                </c:pt>
                <c:pt idx="119">
                  <c:v>5.000000</c:v>
                </c:pt>
                <c:pt idx="120">
                  <c:v>6.000000</c:v>
                </c:pt>
                <c:pt idx="121">
                  <c:v>3.000000</c:v>
                </c:pt>
                <c:pt idx="122">
                  <c:v>4.000000</c:v>
                </c:pt>
                <c:pt idx="123">
                  <c:v>4.000000</c:v>
                </c:pt>
                <c:pt idx="124">
                  <c:v>6.000000</c:v>
                </c:pt>
                <c:pt idx="125">
                  <c:v>6.000000</c:v>
                </c:pt>
                <c:pt idx="126">
                  <c:v>5.000000</c:v>
                </c:pt>
                <c:pt idx="127">
                  <c:v>5.000000</c:v>
                </c:pt>
                <c:pt idx="128">
                  <c:v>5.000000</c:v>
                </c:pt>
                <c:pt idx="129">
                  <c:v>9.000000</c:v>
                </c:pt>
                <c:pt idx="130">
                  <c:v>7.000000</c:v>
                </c:pt>
                <c:pt idx="131">
                  <c:v>2.000000</c:v>
                </c:pt>
                <c:pt idx="132">
                  <c:v>3.000000</c:v>
                </c:pt>
                <c:pt idx="133">
                  <c:v>5.000000</c:v>
                </c:pt>
                <c:pt idx="134">
                  <c:v>7.000000</c:v>
                </c:pt>
                <c:pt idx="135">
                  <c:v>4.000000</c:v>
                </c:pt>
                <c:pt idx="136">
                  <c:v>3.000000</c:v>
                </c:pt>
                <c:pt idx="137">
                  <c:v>5.000000</c:v>
                </c:pt>
                <c:pt idx="138">
                  <c:v>7.000000</c:v>
                </c:pt>
                <c:pt idx="139">
                  <c:v>8.000000</c:v>
                </c:pt>
                <c:pt idx="140">
                  <c:v>4.000000</c:v>
                </c:pt>
                <c:pt idx="141">
                  <c:v>4.000000</c:v>
                </c:pt>
                <c:pt idx="142">
                  <c:v>4.000000</c:v>
                </c:pt>
                <c:pt idx="143">
                  <c:v>3.000000</c:v>
                </c:pt>
                <c:pt idx="144">
                  <c:v>11.000000</c:v>
                </c:pt>
                <c:pt idx="145">
                  <c:v>9.000000</c:v>
                </c:pt>
                <c:pt idx="146">
                  <c:v>3.000000</c:v>
                </c:pt>
                <c:pt idx="147">
                  <c:v>10.000000</c:v>
                </c:pt>
                <c:pt idx="148">
                  <c:v>8.000000</c:v>
                </c:pt>
                <c:pt idx="149">
                  <c:v>8.000000</c:v>
                </c:pt>
                <c:pt idx="150">
                  <c:v>9.000000</c:v>
                </c:pt>
                <c:pt idx="151">
                  <c:v>4.000000</c:v>
                </c:pt>
                <c:pt idx="152">
                  <c:v>7.000000</c:v>
                </c:pt>
                <c:pt idx="153">
                  <c:v>9.000000</c:v>
                </c:pt>
                <c:pt idx="154">
                  <c:v>15.000000</c:v>
                </c:pt>
                <c:pt idx="155">
                  <c:v>5.000000</c:v>
                </c:pt>
                <c:pt idx="156">
                  <c:v>6.000000</c:v>
                </c:pt>
                <c:pt idx="157">
                  <c:v>8.000000</c:v>
                </c:pt>
                <c:pt idx="158">
                  <c:v>3.000000</c:v>
                </c:pt>
                <c:pt idx="159">
                  <c:v>12.000000</c:v>
                </c:pt>
                <c:pt idx="160">
                  <c:v>7.000000</c:v>
                </c:pt>
                <c:pt idx="161">
                  <c:v>10.000000</c:v>
                </c:pt>
                <c:pt idx="162">
                  <c:v>2.000000</c:v>
                </c:pt>
                <c:pt idx="163">
                  <c:v>6.000000</c:v>
                </c:pt>
                <c:pt idx="164">
                  <c:v>4.000000</c:v>
                </c:pt>
                <c:pt idx="165">
                  <c:v>7.000000</c:v>
                </c:pt>
              </c:numCache>
            </c:numRef>
          </c:yVal>
          <c:smooth val="0"/>
        </c:ser>
        <c:ser>
          <c:idx val="2"/>
          <c:order val="2"/>
          <c:tx>
            <c:v>Major Hurricanes</c:v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FFBF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1"/>
            <c:dispEq val="0"/>
          </c:trendline>
          <c:xVal>
            <c:numRef>
              <c:f>'All - Raw Data Analysis'!$A$4,'All - Raw Data Analysis'!$A$5:$A$169</c:f>
              <c:numCache>
                <c:ptCount val="166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  <c:pt idx="146">
                  <c:v>1997.000000</c:v>
                </c:pt>
                <c:pt idx="147">
                  <c:v>1998.000000</c:v>
                </c:pt>
                <c:pt idx="148">
                  <c:v>1999.000000</c:v>
                </c:pt>
                <c:pt idx="149">
                  <c:v>2000.000000</c:v>
                </c:pt>
                <c:pt idx="150">
                  <c:v>2001.000000</c:v>
                </c:pt>
                <c:pt idx="151">
                  <c:v>2002.000000</c:v>
                </c:pt>
                <c:pt idx="152">
                  <c:v>2003.000000</c:v>
                </c:pt>
                <c:pt idx="153">
                  <c:v>2004.000000</c:v>
                </c:pt>
                <c:pt idx="154">
                  <c:v>2005.000000</c:v>
                </c:pt>
                <c:pt idx="155">
                  <c:v>2006.000000</c:v>
                </c:pt>
                <c:pt idx="156">
                  <c:v>2007.000000</c:v>
                </c:pt>
                <c:pt idx="157">
                  <c:v>2008.000000</c:v>
                </c:pt>
                <c:pt idx="158">
                  <c:v>2009.000000</c:v>
                </c:pt>
                <c:pt idx="159">
                  <c:v>2010.000000</c:v>
                </c:pt>
                <c:pt idx="160">
                  <c:v>2011.000000</c:v>
                </c:pt>
                <c:pt idx="161">
                  <c:v>2012.000000</c:v>
                </c:pt>
                <c:pt idx="162">
                  <c:v>2013.000000</c:v>
                </c:pt>
                <c:pt idx="163">
                  <c:v>2014.000000</c:v>
                </c:pt>
                <c:pt idx="164">
                  <c:v>2015.000000</c:v>
                </c:pt>
                <c:pt idx="165">
                  <c:v>2016.000000</c:v>
                </c:pt>
              </c:numCache>
            </c:numRef>
          </c:xVal>
          <c:yVal>
            <c:numRef>
              <c:f>'All - Raw Data Analysis'!$E$4,'All - Raw Data Analysis'!$E$5:$E$169</c:f>
              <c:numCache>
                <c:ptCount val="166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1.000000</c:v>
                </c:pt>
                <c:pt idx="4">
                  <c:v>1.000000</c:v>
                </c:pt>
                <c:pt idx="5">
                  <c:v>2.000000</c:v>
                </c:pt>
                <c:pt idx="6">
                  <c:v>0.000000</c:v>
                </c:pt>
                <c:pt idx="7">
                  <c:v>0.000000</c:v>
                </c:pt>
                <c:pt idx="8">
                  <c:v>1.000000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0.000000</c:v>
                </c:pt>
                <c:pt idx="18">
                  <c:v>1.000000</c:v>
                </c:pt>
                <c:pt idx="19">
                  <c:v>2.000000</c:v>
                </c:pt>
                <c:pt idx="20">
                  <c:v>2.000000</c:v>
                </c:pt>
                <c:pt idx="21">
                  <c:v>0.000000</c:v>
                </c:pt>
                <c:pt idx="22">
                  <c:v>2.000000</c:v>
                </c:pt>
                <c:pt idx="23">
                  <c:v>0.000000</c:v>
                </c:pt>
                <c:pt idx="24">
                  <c:v>1.000000</c:v>
                </c:pt>
                <c:pt idx="25">
                  <c:v>2.000000</c:v>
                </c:pt>
                <c:pt idx="26">
                  <c:v>1.000000</c:v>
                </c:pt>
                <c:pt idx="27">
                  <c:v>2.000000</c:v>
                </c:pt>
                <c:pt idx="28">
                  <c:v>2.000000</c:v>
                </c:pt>
                <c:pt idx="29">
                  <c:v>2.000000</c:v>
                </c:pt>
                <c:pt idx="30">
                  <c:v>0.000000</c:v>
                </c:pt>
                <c:pt idx="31">
                  <c:v>2.000000</c:v>
                </c:pt>
                <c:pt idx="32">
                  <c:v>2.000000</c:v>
                </c:pt>
                <c:pt idx="33">
                  <c:v>1.000000</c:v>
                </c:pt>
                <c:pt idx="34">
                  <c:v>0.000000</c:v>
                </c:pt>
                <c:pt idx="35">
                  <c:v>4.000000</c:v>
                </c:pt>
                <c:pt idx="36">
                  <c:v>2.000000</c:v>
                </c:pt>
                <c:pt idx="37">
                  <c:v>2.000000</c:v>
                </c:pt>
                <c:pt idx="38">
                  <c:v>0.000000</c:v>
                </c:pt>
                <c:pt idx="39">
                  <c:v>1.000000</c:v>
                </c:pt>
                <c:pt idx="40">
                  <c:v>1.000000</c:v>
                </c:pt>
                <c:pt idx="41">
                  <c:v>0.000000</c:v>
                </c:pt>
                <c:pt idx="42">
                  <c:v>5.000000</c:v>
                </c:pt>
                <c:pt idx="43">
                  <c:v>4.000000</c:v>
                </c:pt>
                <c:pt idx="44">
                  <c:v>0.000000</c:v>
                </c:pt>
                <c:pt idx="45">
                  <c:v>2.000000</c:v>
                </c:pt>
                <c:pt idx="46">
                  <c:v>0.000000</c:v>
                </c:pt>
                <c:pt idx="47">
                  <c:v>1.000000</c:v>
                </c:pt>
                <c:pt idx="48">
                  <c:v>2.000000</c:v>
                </c:pt>
                <c:pt idx="49">
                  <c:v>2.000000</c:v>
                </c:pt>
                <c:pt idx="50">
                  <c:v>0.000000</c:v>
                </c:pt>
                <c:pt idx="51">
                  <c:v>0.000000</c:v>
                </c:pt>
                <c:pt idx="52">
                  <c:v>1.000000</c:v>
                </c:pt>
                <c:pt idx="53">
                  <c:v>0.000000</c:v>
                </c:pt>
                <c:pt idx="54">
                  <c:v>1.000000</c:v>
                </c:pt>
                <c:pt idx="55">
                  <c:v>3.000000</c:v>
                </c:pt>
                <c:pt idx="56">
                  <c:v>0.000000</c:v>
                </c:pt>
                <c:pt idx="57">
                  <c:v>1.000000</c:v>
                </c:pt>
                <c:pt idx="58">
                  <c:v>4.000000</c:v>
                </c:pt>
                <c:pt idx="59">
                  <c:v>1.000000</c:v>
                </c:pt>
                <c:pt idx="60">
                  <c:v>0.000000</c:v>
                </c:pt>
                <c:pt idx="61">
                  <c:v>1.000000</c:v>
                </c:pt>
                <c:pt idx="62">
                  <c:v>0.000000</c:v>
                </c:pt>
                <c:pt idx="63">
                  <c:v>0.000000</c:v>
                </c:pt>
                <c:pt idx="64">
                  <c:v>3.000000</c:v>
                </c:pt>
                <c:pt idx="65">
                  <c:v>5.000000</c:v>
                </c:pt>
                <c:pt idx="66">
                  <c:v>2.000000</c:v>
                </c:pt>
                <c:pt idx="67">
                  <c:v>1.000000</c:v>
                </c:pt>
                <c:pt idx="68">
                  <c:v>1.000000</c:v>
                </c:pt>
                <c:pt idx="69">
                  <c:v>0.000000</c:v>
                </c:pt>
                <c:pt idx="70">
                  <c:v>2.000000</c:v>
                </c:pt>
                <c:pt idx="71">
                  <c:v>1.000000</c:v>
                </c:pt>
                <c:pt idx="72">
                  <c:v>1.000000</c:v>
                </c:pt>
                <c:pt idx="73">
                  <c:v>2.000000</c:v>
                </c:pt>
                <c:pt idx="74">
                  <c:v>0.000000</c:v>
                </c:pt>
                <c:pt idx="75">
                  <c:v>6.000000</c:v>
                </c:pt>
                <c:pt idx="76">
                  <c:v>1.000000</c:v>
                </c:pt>
                <c:pt idx="77">
                  <c:v>1.000000</c:v>
                </c:pt>
                <c:pt idx="78">
                  <c:v>1.000000</c:v>
                </c:pt>
                <c:pt idx="79">
                  <c:v>2.000000</c:v>
                </c:pt>
                <c:pt idx="80">
                  <c:v>1.000000</c:v>
                </c:pt>
                <c:pt idx="81">
                  <c:v>4.000000</c:v>
                </c:pt>
                <c:pt idx="82">
                  <c:v>6.000000</c:v>
                </c:pt>
                <c:pt idx="83">
                  <c:v>1.000000</c:v>
                </c:pt>
                <c:pt idx="84">
                  <c:v>3.000000</c:v>
                </c:pt>
                <c:pt idx="85">
                  <c:v>1.000000</c:v>
                </c:pt>
                <c:pt idx="86">
                  <c:v>1.000000</c:v>
                </c:pt>
                <c:pt idx="87">
                  <c:v>2.000000</c:v>
                </c:pt>
                <c:pt idx="88">
                  <c:v>1.000000</c:v>
                </c:pt>
                <c:pt idx="89">
                  <c:v>0.000000</c:v>
                </c:pt>
                <c:pt idx="90">
                  <c:v>3.000000</c:v>
                </c:pt>
                <c:pt idx="91">
                  <c:v>1.000000</c:v>
                </c:pt>
                <c:pt idx="92">
                  <c:v>2.000000</c:v>
                </c:pt>
                <c:pt idx="93">
                  <c:v>3.000000</c:v>
                </c:pt>
                <c:pt idx="94">
                  <c:v>2.000000</c:v>
                </c:pt>
                <c:pt idx="95">
                  <c:v>1.000000</c:v>
                </c:pt>
                <c:pt idx="96">
                  <c:v>2.000000</c:v>
                </c:pt>
                <c:pt idx="97">
                  <c:v>4.000000</c:v>
                </c:pt>
                <c:pt idx="98">
                  <c:v>3.000000</c:v>
                </c:pt>
                <c:pt idx="99">
                  <c:v>8.000000</c:v>
                </c:pt>
                <c:pt idx="100">
                  <c:v>5.000000</c:v>
                </c:pt>
                <c:pt idx="101">
                  <c:v>3.000000</c:v>
                </c:pt>
                <c:pt idx="102">
                  <c:v>4.000000</c:v>
                </c:pt>
                <c:pt idx="103">
                  <c:v>2.000000</c:v>
                </c:pt>
                <c:pt idx="104">
                  <c:v>6.000000</c:v>
                </c:pt>
                <c:pt idx="105">
                  <c:v>2.000000</c:v>
                </c:pt>
                <c:pt idx="106">
                  <c:v>2.000000</c:v>
                </c:pt>
                <c:pt idx="107">
                  <c:v>5.000000</c:v>
                </c:pt>
                <c:pt idx="108">
                  <c:v>2.000000</c:v>
                </c:pt>
                <c:pt idx="109">
                  <c:v>2.000000</c:v>
                </c:pt>
                <c:pt idx="110">
                  <c:v>7.000000</c:v>
                </c:pt>
                <c:pt idx="111">
                  <c:v>1.000000</c:v>
                </c:pt>
                <c:pt idx="112">
                  <c:v>2.000000</c:v>
                </c:pt>
                <c:pt idx="113">
                  <c:v>6.000000</c:v>
                </c:pt>
                <c:pt idx="114">
                  <c:v>1.000000</c:v>
                </c:pt>
                <c:pt idx="115">
                  <c:v>3.000000</c:v>
                </c:pt>
                <c:pt idx="116">
                  <c:v>1.000000</c:v>
                </c:pt>
                <c:pt idx="117">
                  <c:v>0.000000</c:v>
                </c:pt>
                <c:pt idx="118">
                  <c:v>5.000000</c:v>
                </c:pt>
                <c:pt idx="119">
                  <c:v>2.000000</c:v>
                </c:pt>
                <c:pt idx="120">
                  <c:v>1.000000</c:v>
                </c:pt>
                <c:pt idx="121">
                  <c:v>0.000000</c:v>
                </c:pt>
                <c:pt idx="122">
                  <c:v>1.000000</c:v>
                </c:pt>
                <c:pt idx="123">
                  <c:v>2.000000</c:v>
                </c:pt>
                <c:pt idx="124">
                  <c:v>3.000000</c:v>
                </c:pt>
                <c:pt idx="125">
                  <c:v>2.000000</c:v>
                </c:pt>
                <c:pt idx="126">
                  <c:v>1.000000</c:v>
                </c:pt>
                <c:pt idx="127">
                  <c:v>2.000000</c:v>
                </c:pt>
                <c:pt idx="128">
                  <c:v>2.000000</c:v>
                </c:pt>
                <c:pt idx="129">
                  <c:v>2.000000</c:v>
                </c:pt>
                <c:pt idx="130">
                  <c:v>3.000000</c:v>
                </c:pt>
                <c:pt idx="131">
                  <c:v>1.000000</c:v>
                </c:pt>
                <c:pt idx="132">
                  <c:v>1.000000</c:v>
                </c:pt>
                <c:pt idx="133">
                  <c:v>1.000000</c:v>
                </c:pt>
                <c:pt idx="134">
                  <c:v>3.000000</c:v>
                </c:pt>
                <c:pt idx="135">
                  <c:v>0.000000</c:v>
                </c:pt>
                <c:pt idx="136">
                  <c:v>1.000000</c:v>
                </c:pt>
                <c:pt idx="137">
                  <c:v>3.000000</c:v>
                </c:pt>
                <c:pt idx="138">
                  <c:v>2.000000</c:v>
                </c:pt>
                <c:pt idx="139">
                  <c:v>1.000000</c:v>
                </c:pt>
                <c:pt idx="140">
                  <c:v>2.000000</c:v>
                </c:pt>
                <c:pt idx="141">
                  <c:v>1.000000</c:v>
                </c:pt>
                <c:pt idx="142">
                  <c:v>1.000000</c:v>
                </c:pt>
                <c:pt idx="143">
                  <c:v>0.000000</c:v>
                </c:pt>
                <c:pt idx="144">
                  <c:v>5.000000</c:v>
                </c:pt>
                <c:pt idx="145">
                  <c:v>6.000000</c:v>
                </c:pt>
                <c:pt idx="146">
                  <c:v>1.000000</c:v>
                </c:pt>
                <c:pt idx="147">
                  <c:v>3.000000</c:v>
                </c:pt>
                <c:pt idx="148">
                  <c:v>5.000000</c:v>
                </c:pt>
                <c:pt idx="149">
                  <c:v>3.000000</c:v>
                </c:pt>
                <c:pt idx="150">
                  <c:v>4.000000</c:v>
                </c:pt>
                <c:pt idx="151">
                  <c:v>2.000000</c:v>
                </c:pt>
                <c:pt idx="152">
                  <c:v>3.000000</c:v>
                </c:pt>
                <c:pt idx="153">
                  <c:v>6.000000</c:v>
                </c:pt>
                <c:pt idx="154">
                  <c:v>7.000000</c:v>
                </c:pt>
                <c:pt idx="155">
                  <c:v>2.000000</c:v>
                </c:pt>
                <c:pt idx="156">
                  <c:v>2.000000</c:v>
                </c:pt>
                <c:pt idx="157">
                  <c:v>5.000000</c:v>
                </c:pt>
                <c:pt idx="158">
                  <c:v>2.000000</c:v>
                </c:pt>
                <c:pt idx="159">
                  <c:v>5.000000</c:v>
                </c:pt>
                <c:pt idx="160">
                  <c:v>4.000000</c:v>
                </c:pt>
                <c:pt idx="161">
                  <c:v>2.000000</c:v>
                </c:pt>
                <c:pt idx="162">
                  <c:v>0.000000</c:v>
                </c:pt>
                <c:pt idx="163">
                  <c:v>2.000000</c:v>
                </c:pt>
                <c:pt idx="164">
                  <c:v>2.000000</c:v>
                </c:pt>
                <c:pt idx="165">
                  <c:v>4.000000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75"/>
        <c:minorUnit val="37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01408"/>
          <c:y val="0.342776"/>
          <c:w val="0.298592"/>
          <c:h val="0.1469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Temperature Difference Over Time</a:t>
            </a:r>
          </a:p>
        </c:rich>
      </c:tx>
      <c:layout>
        <c:manualLayout>
          <c:xMode val="edge"/>
          <c:yMode val="edge"/>
          <c:x val="0.278957"/>
          <c:y val="0"/>
          <c:w val="0.442086"/>
          <c:h val="0.080327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852876"/>
          <c:y val="0.0803272"/>
          <c:w val="0.886933"/>
          <c:h val="0.768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- Raw Data Analysis'!$P$4</c:f>
              <c:strCache>
                <c:ptCount val="1"/>
                <c:pt idx="0">
                  <c:v>*equal at y=0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name>Sea &gt; than Air</c:nam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1"/>
            <c:dispEq val="0"/>
            <c:trendlineLbl>
              <c:layout/>
              <c:numFmt formatCode="General" sourceLinked="0"/>
              <c:txPr>
                <a:bodyPr/>
                <a:lstStyle/>
                <a:p>
                  <a:pPr/>
                </a:p>
              </c:txPr>
            </c:trendlineLbl>
          </c:trendline>
          <c:xVal>
            <c:numRef>
              <c:f>'All - Raw Data Analysis'!$A$3,'All - Raw Data Analysis'!$A$4:$A$169</c:f>
              <c:numCache>
                <c:ptCount val="167"/>
                <c:pt idx="0">
                  <c:v>1850.000000</c:v>
                </c:pt>
                <c:pt idx="1">
                  <c:v>1851.000000</c:v>
                </c:pt>
                <c:pt idx="2">
                  <c:v>1852.000000</c:v>
                </c:pt>
                <c:pt idx="3">
                  <c:v>1853.000000</c:v>
                </c:pt>
                <c:pt idx="4">
                  <c:v>1854.000000</c:v>
                </c:pt>
                <c:pt idx="5">
                  <c:v>1855.000000</c:v>
                </c:pt>
                <c:pt idx="6">
                  <c:v>1856.000000</c:v>
                </c:pt>
                <c:pt idx="7">
                  <c:v>1857.000000</c:v>
                </c:pt>
                <c:pt idx="8">
                  <c:v>1858.000000</c:v>
                </c:pt>
                <c:pt idx="9">
                  <c:v>1859.000000</c:v>
                </c:pt>
                <c:pt idx="10">
                  <c:v>1860.000000</c:v>
                </c:pt>
                <c:pt idx="11">
                  <c:v>1861.000000</c:v>
                </c:pt>
                <c:pt idx="12">
                  <c:v>1862.000000</c:v>
                </c:pt>
                <c:pt idx="13">
                  <c:v>1863.000000</c:v>
                </c:pt>
                <c:pt idx="14">
                  <c:v>1864.000000</c:v>
                </c:pt>
                <c:pt idx="15">
                  <c:v>1865.000000</c:v>
                </c:pt>
                <c:pt idx="16">
                  <c:v>1866.000000</c:v>
                </c:pt>
                <c:pt idx="17">
                  <c:v>1867.000000</c:v>
                </c:pt>
                <c:pt idx="18">
                  <c:v>1868.000000</c:v>
                </c:pt>
                <c:pt idx="19">
                  <c:v>1869.000000</c:v>
                </c:pt>
                <c:pt idx="20">
                  <c:v>1870.000000</c:v>
                </c:pt>
                <c:pt idx="21">
                  <c:v>1871.000000</c:v>
                </c:pt>
                <c:pt idx="22">
                  <c:v>1872.000000</c:v>
                </c:pt>
                <c:pt idx="23">
                  <c:v>1873.000000</c:v>
                </c:pt>
                <c:pt idx="24">
                  <c:v>1874.000000</c:v>
                </c:pt>
                <c:pt idx="25">
                  <c:v>1875.000000</c:v>
                </c:pt>
                <c:pt idx="26">
                  <c:v>1876.000000</c:v>
                </c:pt>
                <c:pt idx="27">
                  <c:v>1877.000000</c:v>
                </c:pt>
                <c:pt idx="28">
                  <c:v>1878.000000</c:v>
                </c:pt>
                <c:pt idx="29">
                  <c:v>1879.000000</c:v>
                </c:pt>
                <c:pt idx="30">
                  <c:v>1880.000000</c:v>
                </c:pt>
                <c:pt idx="31">
                  <c:v>1881.000000</c:v>
                </c:pt>
                <c:pt idx="32">
                  <c:v>1882.000000</c:v>
                </c:pt>
                <c:pt idx="33">
                  <c:v>1883.000000</c:v>
                </c:pt>
                <c:pt idx="34">
                  <c:v>1884.000000</c:v>
                </c:pt>
                <c:pt idx="35">
                  <c:v>1885.000000</c:v>
                </c:pt>
                <c:pt idx="36">
                  <c:v>1886.000000</c:v>
                </c:pt>
                <c:pt idx="37">
                  <c:v>1887.000000</c:v>
                </c:pt>
                <c:pt idx="38">
                  <c:v>1888.000000</c:v>
                </c:pt>
                <c:pt idx="39">
                  <c:v>1889.000000</c:v>
                </c:pt>
                <c:pt idx="40">
                  <c:v>1890.000000</c:v>
                </c:pt>
                <c:pt idx="41">
                  <c:v>1891.000000</c:v>
                </c:pt>
                <c:pt idx="42">
                  <c:v>1892.000000</c:v>
                </c:pt>
                <c:pt idx="43">
                  <c:v>1893.000000</c:v>
                </c:pt>
                <c:pt idx="44">
                  <c:v>1894.000000</c:v>
                </c:pt>
                <c:pt idx="45">
                  <c:v>1895.000000</c:v>
                </c:pt>
                <c:pt idx="46">
                  <c:v>1896.000000</c:v>
                </c:pt>
                <c:pt idx="47">
                  <c:v>1897.000000</c:v>
                </c:pt>
                <c:pt idx="48">
                  <c:v>1898.000000</c:v>
                </c:pt>
                <c:pt idx="49">
                  <c:v>1899.000000</c:v>
                </c:pt>
                <c:pt idx="50">
                  <c:v>1900.000000</c:v>
                </c:pt>
                <c:pt idx="51">
                  <c:v>1901.000000</c:v>
                </c:pt>
                <c:pt idx="52">
                  <c:v>1902.000000</c:v>
                </c:pt>
                <c:pt idx="53">
                  <c:v>1903.000000</c:v>
                </c:pt>
                <c:pt idx="54">
                  <c:v>1904.000000</c:v>
                </c:pt>
                <c:pt idx="55">
                  <c:v>1905.000000</c:v>
                </c:pt>
                <c:pt idx="56">
                  <c:v>1906.000000</c:v>
                </c:pt>
                <c:pt idx="57">
                  <c:v>1907.000000</c:v>
                </c:pt>
                <c:pt idx="58">
                  <c:v>1908.000000</c:v>
                </c:pt>
                <c:pt idx="59">
                  <c:v>1909.000000</c:v>
                </c:pt>
                <c:pt idx="60">
                  <c:v>1910.000000</c:v>
                </c:pt>
                <c:pt idx="61">
                  <c:v>1911.000000</c:v>
                </c:pt>
                <c:pt idx="62">
                  <c:v>1912.000000</c:v>
                </c:pt>
                <c:pt idx="63">
                  <c:v>1913.000000</c:v>
                </c:pt>
                <c:pt idx="64">
                  <c:v>1914.000000</c:v>
                </c:pt>
                <c:pt idx="65">
                  <c:v>1915.000000</c:v>
                </c:pt>
                <c:pt idx="66">
                  <c:v>1916.000000</c:v>
                </c:pt>
                <c:pt idx="67">
                  <c:v>1917.000000</c:v>
                </c:pt>
                <c:pt idx="68">
                  <c:v>1918.000000</c:v>
                </c:pt>
                <c:pt idx="69">
                  <c:v>1919.000000</c:v>
                </c:pt>
                <c:pt idx="70">
                  <c:v>1920.000000</c:v>
                </c:pt>
                <c:pt idx="71">
                  <c:v>1921.000000</c:v>
                </c:pt>
                <c:pt idx="72">
                  <c:v>1922.000000</c:v>
                </c:pt>
                <c:pt idx="73">
                  <c:v>1923.000000</c:v>
                </c:pt>
                <c:pt idx="74">
                  <c:v>1924.000000</c:v>
                </c:pt>
                <c:pt idx="75">
                  <c:v>1925.000000</c:v>
                </c:pt>
                <c:pt idx="76">
                  <c:v>1926.000000</c:v>
                </c:pt>
                <c:pt idx="77">
                  <c:v>1927.000000</c:v>
                </c:pt>
                <c:pt idx="78">
                  <c:v>1928.000000</c:v>
                </c:pt>
                <c:pt idx="79">
                  <c:v>1929.000000</c:v>
                </c:pt>
                <c:pt idx="80">
                  <c:v>1930.000000</c:v>
                </c:pt>
                <c:pt idx="81">
                  <c:v>1931.000000</c:v>
                </c:pt>
                <c:pt idx="82">
                  <c:v>1932.000000</c:v>
                </c:pt>
                <c:pt idx="83">
                  <c:v>1933.000000</c:v>
                </c:pt>
                <c:pt idx="84">
                  <c:v>1934.000000</c:v>
                </c:pt>
                <c:pt idx="85">
                  <c:v>1935.000000</c:v>
                </c:pt>
                <c:pt idx="86">
                  <c:v>1936.000000</c:v>
                </c:pt>
                <c:pt idx="87">
                  <c:v>1937.000000</c:v>
                </c:pt>
                <c:pt idx="88">
                  <c:v>1938.000000</c:v>
                </c:pt>
                <c:pt idx="89">
                  <c:v>1939.000000</c:v>
                </c:pt>
                <c:pt idx="90">
                  <c:v>1940.000000</c:v>
                </c:pt>
                <c:pt idx="91">
                  <c:v>1941.000000</c:v>
                </c:pt>
                <c:pt idx="92">
                  <c:v>1942.000000</c:v>
                </c:pt>
                <c:pt idx="93">
                  <c:v>1943.000000</c:v>
                </c:pt>
                <c:pt idx="94">
                  <c:v>1944.000000</c:v>
                </c:pt>
                <c:pt idx="95">
                  <c:v>1945.000000</c:v>
                </c:pt>
                <c:pt idx="96">
                  <c:v>1946.000000</c:v>
                </c:pt>
                <c:pt idx="97">
                  <c:v>1947.000000</c:v>
                </c:pt>
                <c:pt idx="98">
                  <c:v>1948.000000</c:v>
                </c:pt>
                <c:pt idx="99">
                  <c:v>1949.000000</c:v>
                </c:pt>
                <c:pt idx="100">
                  <c:v>1950.000000</c:v>
                </c:pt>
                <c:pt idx="101">
                  <c:v>1951.000000</c:v>
                </c:pt>
                <c:pt idx="102">
                  <c:v>1952.000000</c:v>
                </c:pt>
                <c:pt idx="103">
                  <c:v>1953.000000</c:v>
                </c:pt>
                <c:pt idx="104">
                  <c:v>1954.000000</c:v>
                </c:pt>
                <c:pt idx="105">
                  <c:v>1955.000000</c:v>
                </c:pt>
                <c:pt idx="106">
                  <c:v>1956.000000</c:v>
                </c:pt>
                <c:pt idx="107">
                  <c:v>1957.000000</c:v>
                </c:pt>
                <c:pt idx="108">
                  <c:v>1958.000000</c:v>
                </c:pt>
                <c:pt idx="109">
                  <c:v>1959.000000</c:v>
                </c:pt>
                <c:pt idx="110">
                  <c:v>1960.000000</c:v>
                </c:pt>
                <c:pt idx="111">
                  <c:v>1961.000000</c:v>
                </c:pt>
                <c:pt idx="112">
                  <c:v>1962.000000</c:v>
                </c:pt>
                <c:pt idx="113">
                  <c:v>1963.000000</c:v>
                </c:pt>
                <c:pt idx="114">
                  <c:v>1964.000000</c:v>
                </c:pt>
                <c:pt idx="115">
                  <c:v>1965.000000</c:v>
                </c:pt>
                <c:pt idx="116">
                  <c:v>1966.000000</c:v>
                </c:pt>
                <c:pt idx="117">
                  <c:v>1967.000000</c:v>
                </c:pt>
                <c:pt idx="118">
                  <c:v>1968.000000</c:v>
                </c:pt>
                <c:pt idx="119">
                  <c:v>1969.000000</c:v>
                </c:pt>
                <c:pt idx="120">
                  <c:v>1970.000000</c:v>
                </c:pt>
                <c:pt idx="121">
                  <c:v>1971.000000</c:v>
                </c:pt>
                <c:pt idx="122">
                  <c:v>1972.000000</c:v>
                </c:pt>
                <c:pt idx="123">
                  <c:v>1973.000000</c:v>
                </c:pt>
                <c:pt idx="124">
                  <c:v>1974.000000</c:v>
                </c:pt>
                <c:pt idx="125">
                  <c:v>1975.000000</c:v>
                </c:pt>
                <c:pt idx="126">
                  <c:v>1976.000000</c:v>
                </c:pt>
                <c:pt idx="127">
                  <c:v>1977.000000</c:v>
                </c:pt>
                <c:pt idx="128">
                  <c:v>1978.000000</c:v>
                </c:pt>
                <c:pt idx="129">
                  <c:v>1979.000000</c:v>
                </c:pt>
                <c:pt idx="130">
                  <c:v>1980.000000</c:v>
                </c:pt>
                <c:pt idx="131">
                  <c:v>1981.000000</c:v>
                </c:pt>
                <c:pt idx="132">
                  <c:v>1982.000000</c:v>
                </c:pt>
                <c:pt idx="133">
                  <c:v>1983.000000</c:v>
                </c:pt>
                <c:pt idx="134">
                  <c:v>1984.000000</c:v>
                </c:pt>
                <c:pt idx="135">
                  <c:v>1985.000000</c:v>
                </c:pt>
                <c:pt idx="136">
                  <c:v>1986.000000</c:v>
                </c:pt>
                <c:pt idx="137">
                  <c:v>1987.000000</c:v>
                </c:pt>
                <c:pt idx="138">
                  <c:v>1988.000000</c:v>
                </c:pt>
                <c:pt idx="139">
                  <c:v>1989.000000</c:v>
                </c:pt>
                <c:pt idx="140">
                  <c:v>1990.000000</c:v>
                </c:pt>
                <c:pt idx="141">
                  <c:v>1991.000000</c:v>
                </c:pt>
                <c:pt idx="142">
                  <c:v>1992.000000</c:v>
                </c:pt>
                <c:pt idx="143">
                  <c:v>1993.000000</c:v>
                </c:pt>
                <c:pt idx="144">
                  <c:v>1994.000000</c:v>
                </c:pt>
                <c:pt idx="145">
                  <c:v>1995.000000</c:v>
                </c:pt>
                <c:pt idx="146">
                  <c:v>1996.000000</c:v>
                </c:pt>
                <c:pt idx="147">
                  <c:v>1997.000000</c:v>
                </c:pt>
                <c:pt idx="148">
                  <c:v>1998.000000</c:v>
                </c:pt>
                <c:pt idx="149">
                  <c:v>1999.000000</c:v>
                </c:pt>
                <c:pt idx="150">
                  <c:v>2000.000000</c:v>
                </c:pt>
                <c:pt idx="151">
                  <c:v>2001.000000</c:v>
                </c:pt>
                <c:pt idx="152">
                  <c:v>2002.000000</c:v>
                </c:pt>
                <c:pt idx="153">
                  <c:v>2003.000000</c:v>
                </c:pt>
                <c:pt idx="154">
                  <c:v>2004.000000</c:v>
                </c:pt>
                <c:pt idx="155">
                  <c:v>2005.000000</c:v>
                </c:pt>
                <c:pt idx="156">
                  <c:v>2006.000000</c:v>
                </c:pt>
                <c:pt idx="157">
                  <c:v>2007.000000</c:v>
                </c:pt>
                <c:pt idx="158">
                  <c:v>2008.000000</c:v>
                </c:pt>
                <c:pt idx="159">
                  <c:v>2009.000000</c:v>
                </c:pt>
                <c:pt idx="160">
                  <c:v>2010.000000</c:v>
                </c:pt>
                <c:pt idx="161">
                  <c:v>2011.000000</c:v>
                </c:pt>
                <c:pt idx="162">
                  <c:v>2012.000000</c:v>
                </c:pt>
                <c:pt idx="163">
                  <c:v>2013.000000</c:v>
                </c:pt>
                <c:pt idx="164">
                  <c:v>2014.000000</c:v>
                </c:pt>
                <c:pt idx="165">
                  <c:v>2015.000000</c:v>
                </c:pt>
                <c:pt idx="166">
                  <c:v>2016.000000</c:v>
                </c:pt>
              </c:numCache>
            </c:numRef>
          </c:xVal>
          <c:yVal>
            <c:numRef>
              <c:f>'All - Raw Data Analysis'!$P$33,'All - Raw Data Analysis'!$P$34:$P$168</c:f>
              <c:numCache>
                <c:ptCount val="136"/>
                <c:pt idx="0">
                  <c:v>-42.410556</c:v>
                </c:pt>
                <c:pt idx="1">
                  <c:v>-39.406667</c:v>
                </c:pt>
                <c:pt idx="2">
                  <c:v>-40.279778</c:v>
                </c:pt>
                <c:pt idx="3">
                  <c:v>-41.501667</c:v>
                </c:pt>
                <c:pt idx="4">
                  <c:v>-45.711611</c:v>
                </c:pt>
                <c:pt idx="5">
                  <c:v>-34.015667</c:v>
                </c:pt>
                <c:pt idx="6">
                  <c:v>-33.902833</c:v>
                </c:pt>
                <c:pt idx="7">
                  <c:v>-51.280389</c:v>
                </c:pt>
                <c:pt idx="8">
                  <c:v>-42.075317</c:v>
                </c:pt>
                <c:pt idx="9">
                  <c:v>-43.581111</c:v>
                </c:pt>
                <c:pt idx="10">
                  <c:v>-54.999667</c:v>
                </c:pt>
                <c:pt idx="11">
                  <c:v>-48.684500</c:v>
                </c:pt>
                <c:pt idx="12">
                  <c:v>-42.256111</c:v>
                </c:pt>
                <c:pt idx="13">
                  <c:v>-53.375333</c:v>
                </c:pt>
                <c:pt idx="14">
                  <c:v>-41.117556</c:v>
                </c:pt>
                <c:pt idx="15">
                  <c:v>-49.570444</c:v>
                </c:pt>
                <c:pt idx="16">
                  <c:v>-41.546667</c:v>
                </c:pt>
                <c:pt idx="17">
                  <c:v>-43.168889</c:v>
                </c:pt>
                <c:pt idx="18">
                  <c:v>-51.616111</c:v>
                </c:pt>
                <c:pt idx="19">
                  <c:v>-45.773333</c:v>
                </c:pt>
                <c:pt idx="20">
                  <c:v>-43.358333</c:v>
                </c:pt>
                <c:pt idx="21">
                  <c:v>-49.672556</c:v>
                </c:pt>
                <c:pt idx="22">
                  <c:v>-40.395333</c:v>
                </c:pt>
                <c:pt idx="23">
                  <c:v>-57.552500</c:v>
                </c:pt>
                <c:pt idx="24">
                  <c:v>-61.560556</c:v>
                </c:pt>
                <c:pt idx="25">
                  <c:v>-53.021889</c:v>
                </c:pt>
                <c:pt idx="26">
                  <c:v>-52.024444</c:v>
                </c:pt>
                <c:pt idx="27">
                  <c:v>-53.118667</c:v>
                </c:pt>
                <c:pt idx="28">
                  <c:v>-61.058333</c:v>
                </c:pt>
                <c:pt idx="29">
                  <c:v>-62.073667</c:v>
                </c:pt>
                <c:pt idx="30">
                  <c:v>-60.389222</c:v>
                </c:pt>
                <c:pt idx="31">
                  <c:v>-62.264833</c:v>
                </c:pt>
                <c:pt idx="32">
                  <c:v>-52.797889</c:v>
                </c:pt>
                <c:pt idx="33">
                  <c:v>-41.591167</c:v>
                </c:pt>
                <c:pt idx="34">
                  <c:v>-49.613333</c:v>
                </c:pt>
                <c:pt idx="35">
                  <c:v>-44.183889</c:v>
                </c:pt>
                <c:pt idx="36">
                  <c:v>-39.831569</c:v>
                </c:pt>
                <c:pt idx="37">
                  <c:v>-49.483889</c:v>
                </c:pt>
                <c:pt idx="38">
                  <c:v>-45.264444</c:v>
                </c:pt>
                <c:pt idx="39">
                  <c:v>-32.254667</c:v>
                </c:pt>
                <c:pt idx="40">
                  <c:v>-36.217556</c:v>
                </c:pt>
                <c:pt idx="41">
                  <c:v>-48.486389</c:v>
                </c:pt>
                <c:pt idx="42">
                  <c:v>-50.388000</c:v>
                </c:pt>
                <c:pt idx="43">
                  <c:v>-49.786778</c:v>
                </c:pt>
                <c:pt idx="44">
                  <c:v>-50.851389</c:v>
                </c:pt>
                <c:pt idx="45">
                  <c:v>-45.899389</c:v>
                </c:pt>
                <c:pt idx="46">
                  <c:v>-41.997778</c:v>
                </c:pt>
                <c:pt idx="47">
                  <c:v>-44.049722</c:v>
                </c:pt>
                <c:pt idx="48">
                  <c:v>-47.128556</c:v>
                </c:pt>
                <c:pt idx="49">
                  <c:v>-47.982778</c:v>
                </c:pt>
                <c:pt idx="50">
                  <c:v>-41.111111</c:v>
                </c:pt>
                <c:pt idx="51">
                  <c:v>-40.600056</c:v>
                </c:pt>
                <c:pt idx="52">
                  <c:v>-43.919444</c:v>
                </c:pt>
                <c:pt idx="53">
                  <c:v>-45.734278</c:v>
                </c:pt>
                <c:pt idx="54">
                  <c:v>-42.743556</c:v>
                </c:pt>
                <c:pt idx="55">
                  <c:v>-42.067056</c:v>
                </c:pt>
                <c:pt idx="56">
                  <c:v>-41.367278</c:v>
                </c:pt>
                <c:pt idx="57">
                  <c:v>-36.617778</c:v>
                </c:pt>
                <c:pt idx="58">
                  <c:v>-43.176444</c:v>
                </c:pt>
                <c:pt idx="59">
                  <c:v>-39.404811</c:v>
                </c:pt>
                <c:pt idx="60">
                  <c:v>-27.567778</c:v>
                </c:pt>
                <c:pt idx="61">
                  <c:v>-18.498611</c:v>
                </c:pt>
                <c:pt idx="62">
                  <c:v>-20.701111</c:v>
                </c:pt>
                <c:pt idx="63">
                  <c:v>-21.155833</c:v>
                </c:pt>
                <c:pt idx="64">
                  <c:v>-21.265000</c:v>
                </c:pt>
                <c:pt idx="65">
                  <c:v>-20.593294</c:v>
                </c:pt>
                <c:pt idx="66">
                  <c:v>-33.543722</c:v>
                </c:pt>
                <c:pt idx="67">
                  <c:v>-40.898817</c:v>
                </c:pt>
                <c:pt idx="68">
                  <c:v>-40.347556</c:v>
                </c:pt>
                <c:pt idx="69">
                  <c:v>-38.515667</c:v>
                </c:pt>
                <c:pt idx="70">
                  <c:v>-38.636722</c:v>
                </c:pt>
                <c:pt idx="71">
                  <c:v>-32.831333</c:v>
                </c:pt>
                <c:pt idx="72">
                  <c:v>-31.125333</c:v>
                </c:pt>
                <c:pt idx="73">
                  <c:v>-33.522500</c:v>
                </c:pt>
                <c:pt idx="74">
                  <c:v>-41.346667</c:v>
                </c:pt>
                <c:pt idx="75">
                  <c:v>-44.070222</c:v>
                </c:pt>
                <c:pt idx="76">
                  <c:v>-42.093333</c:v>
                </c:pt>
                <c:pt idx="77">
                  <c:v>-32.298889</c:v>
                </c:pt>
                <c:pt idx="78">
                  <c:v>-31.901111</c:v>
                </c:pt>
                <c:pt idx="79">
                  <c:v>-34.291611</c:v>
                </c:pt>
                <c:pt idx="80">
                  <c:v>-34.990000</c:v>
                </c:pt>
                <c:pt idx="81">
                  <c:v>-34.918111</c:v>
                </c:pt>
                <c:pt idx="82">
                  <c:v>-35.100611</c:v>
                </c:pt>
                <c:pt idx="83">
                  <c:v>-35.526667</c:v>
                </c:pt>
                <c:pt idx="84">
                  <c:v>-44.137778</c:v>
                </c:pt>
                <c:pt idx="85">
                  <c:v>-42.114556</c:v>
                </c:pt>
                <c:pt idx="86">
                  <c:v>-39.664889</c:v>
                </c:pt>
                <c:pt idx="87">
                  <c:v>-41.358889</c:v>
                </c:pt>
                <c:pt idx="88">
                  <c:v>-39.516667</c:v>
                </c:pt>
                <c:pt idx="89">
                  <c:v>-31.191111</c:v>
                </c:pt>
                <c:pt idx="90">
                  <c:v>-38.506111</c:v>
                </c:pt>
                <c:pt idx="91">
                  <c:v>-46.352278</c:v>
                </c:pt>
                <c:pt idx="92">
                  <c:v>-35.170722</c:v>
                </c:pt>
                <c:pt idx="93">
                  <c:v>-36.562889</c:v>
                </c:pt>
                <c:pt idx="94">
                  <c:v>-42.566944</c:v>
                </c:pt>
                <c:pt idx="95">
                  <c:v>-44.870556</c:v>
                </c:pt>
                <c:pt idx="96">
                  <c:v>-41.521333</c:v>
                </c:pt>
                <c:pt idx="97">
                  <c:v>-32.749833</c:v>
                </c:pt>
                <c:pt idx="98">
                  <c:v>-35.624444</c:v>
                </c:pt>
                <c:pt idx="99">
                  <c:v>-28.518478</c:v>
                </c:pt>
                <c:pt idx="100">
                  <c:v>-29.327556</c:v>
                </c:pt>
                <c:pt idx="101">
                  <c:v>-31.863722</c:v>
                </c:pt>
                <c:pt idx="102">
                  <c:v>-29.628056</c:v>
                </c:pt>
                <c:pt idx="103">
                  <c:v>-27.218611</c:v>
                </c:pt>
                <c:pt idx="104">
                  <c:v>-31.452778</c:v>
                </c:pt>
                <c:pt idx="105">
                  <c:v>-32.865167</c:v>
                </c:pt>
                <c:pt idx="106">
                  <c:v>-30.418778</c:v>
                </c:pt>
                <c:pt idx="107">
                  <c:v>-23.083333</c:v>
                </c:pt>
                <c:pt idx="108">
                  <c:v>-27.226889</c:v>
                </c:pt>
                <c:pt idx="109">
                  <c:v>-28.568056</c:v>
                </c:pt>
                <c:pt idx="110">
                  <c:v>-24.028722</c:v>
                </c:pt>
                <c:pt idx="111">
                  <c:v>-24.869944</c:v>
                </c:pt>
                <c:pt idx="112">
                  <c:v>-28.664667</c:v>
                </c:pt>
                <c:pt idx="113">
                  <c:v>-28.463167</c:v>
                </c:pt>
                <c:pt idx="114">
                  <c:v>-27.038444</c:v>
                </c:pt>
                <c:pt idx="115">
                  <c:v>-26.123722</c:v>
                </c:pt>
                <c:pt idx="116">
                  <c:v>-26.541000</c:v>
                </c:pt>
                <c:pt idx="117">
                  <c:v>-18.824333</c:v>
                </c:pt>
                <c:pt idx="118">
                  <c:v>-17.076056</c:v>
                </c:pt>
                <c:pt idx="119">
                  <c:v>-26.810722</c:v>
                </c:pt>
                <c:pt idx="120">
                  <c:v>-24.396111</c:v>
                </c:pt>
                <c:pt idx="121">
                  <c:v>-19.764444</c:v>
                </c:pt>
                <c:pt idx="122">
                  <c:v>-18.366556</c:v>
                </c:pt>
                <c:pt idx="123">
                  <c:v>-15.900278</c:v>
                </c:pt>
                <c:pt idx="124">
                  <c:v>-15.776889</c:v>
                </c:pt>
                <c:pt idx="125">
                  <c:v>-16.112611</c:v>
                </c:pt>
                <c:pt idx="126">
                  <c:v>-15.740611</c:v>
                </c:pt>
                <c:pt idx="127">
                  <c:v>-20.537444</c:v>
                </c:pt>
                <c:pt idx="128">
                  <c:v>-19.529778</c:v>
                </c:pt>
                <c:pt idx="129">
                  <c:v>-12.629889</c:v>
                </c:pt>
                <c:pt idx="130">
                  <c:v>-12.726556</c:v>
                </c:pt>
                <c:pt idx="131">
                  <c:v>-17.809000</c:v>
                </c:pt>
                <c:pt idx="132">
                  <c:v>-14.601111</c:v>
                </c:pt>
                <c:pt idx="133">
                  <c:v>-12.873389</c:v>
                </c:pt>
                <c:pt idx="134">
                  <c:v>-8.117944</c:v>
                </c:pt>
                <c:pt idx="135">
                  <c:v>-3.281889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75"/>
        <c:minorUnit val="37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1.875"/>
        <c:minorUnit val="10.9375"/>
      </c:valAx>
      <c:spPr>
        <a:noFill/>
        <a:ln w="12700" cap="flat">
          <a:solidFill>
            <a:srgbClr val="000000"/>
          </a:solidFill>
          <a:prstDash val="solid"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45008"/>
          <c:y val="0.950412"/>
          <c:w val="0.602453"/>
          <c:h val="0.049587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Hurricane (Types) Over Temperature Difference</a:t>
            </a:r>
          </a:p>
        </c:rich>
      </c:tx>
      <c:layout>
        <c:manualLayout>
          <c:xMode val="edge"/>
          <c:yMode val="edge"/>
          <c:x val="0.141611"/>
          <c:y val="0"/>
          <c:w val="0.46813"/>
          <c:h val="0.088053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79594"/>
          <c:y val="0.0880533"/>
          <c:w val="0.687316"/>
          <c:h val="0.843789"/>
        </c:manualLayout>
      </c:layout>
      <c:scatterChart>
        <c:scatterStyle val="lineMarker"/>
        <c:varyColors val="0"/>
        <c:ser>
          <c:idx val="0"/>
          <c:order val="0"/>
          <c:tx>
            <c:v>Named Storms</c:v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1"/>
            <c:dispEq val="0"/>
          </c:trendline>
          <c:xVal>
            <c:numRef>
              <c:f>'All - Raw Data Analysis'!$P$33,'All - Raw Data Analysis'!$P$34:$P$168</c:f>
              <c:numCache>
                <c:ptCount val="136"/>
                <c:pt idx="0">
                  <c:v>-42.410556</c:v>
                </c:pt>
                <c:pt idx="1">
                  <c:v>-39.406667</c:v>
                </c:pt>
                <c:pt idx="2">
                  <c:v>-40.279778</c:v>
                </c:pt>
                <c:pt idx="3">
                  <c:v>-41.501667</c:v>
                </c:pt>
                <c:pt idx="4">
                  <c:v>-45.711611</c:v>
                </c:pt>
                <c:pt idx="5">
                  <c:v>-34.015667</c:v>
                </c:pt>
                <c:pt idx="6">
                  <c:v>-33.902833</c:v>
                </c:pt>
                <c:pt idx="7">
                  <c:v>-51.280389</c:v>
                </c:pt>
                <c:pt idx="8">
                  <c:v>-42.075317</c:v>
                </c:pt>
                <c:pt idx="9">
                  <c:v>-43.581111</c:v>
                </c:pt>
                <c:pt idx="10">
                  <c:v>-54.999667</c:v>
                </c:pt>
                <c:pt idx="11">
                  <c:v>-48.684500</c:v>
                </c:pt>
                <c:pt idx="12">
                  <c:v>-42.256111</c:v>
                </c:pt>
                <c:pt idx="13">
                  <c:v>-53.375333</c:v>
                </c:pt>
                <c:pt idx="14">
                  <c:v>-41.117556</c:v>
                </c:pt>
                <c:pt idx="15">
                  <c:v>-49.570444</c:v>
                </c:pt>
                <c:pt idx="16">
                  <c:v>-41.546667</c:v>
                </c:pt>
                <c:pt idx="17">
                  <c:v>-43.168889</c:v>
                </c:pt>
                <c:pt idx="18">
                  <c:v>-51.616111</c:v>
                </c:pt>
                <c:pt idx="19">
                  <c:v>-45.773333</c:v>
                </c:pt>
                <c:pt idx="20">
                  <c:v>-43.358333</c:v>
                </c:pt>
                <c:pt idx="21">
                  <c:v>-49.672556</c:v>
                </c:pt>
                <c:pt idx="22">
                  <c:v>-40.395333</c:v>
                </c:pt>
                <c:pt idx="23">
                  <c:v>-57.552500</c:v>
                </c:pt>
                <c:pt idx="24">
                  <c:v>-61.560556</c:v>
                </c:pt>
                <c:pt idx="25">
                  <c:v>-53.021889</c:v>
                </c:pt>
                <c:pt idx="26">
                  <c:v>-52.024444</c:v>
                </c:pt>
                <c:pt idx="27">
                  <c:v>-53.118667</c:v>
                </c:pt>
                <c:pt idx="28">
                  <c:v>-61.058333</c:v>
                </c:pt>
                <c:pt idx="29">
                  <c:v>-62.073667</c:v>
                </c:pt>
                <c:pt idx="30">
                  <c:v>-60.389222</c:v>
                </c:pt>
                <c:pt idx="31">
                  <c:v>-62.264833</c:v>
                </c:pt>
                <c:pt idx="32">
                  <c:v>-52.797889</c:v>
                </c:pt>
                <c:pt idx="33">
                  <c:v>-41.591167</c:v>
                </c:pt>
                <c:pt idx="34">
                  <c:v>-49.613333</c:v>
                </c:pt>
                <c:pt idx="35">
                  <c:v>-44.183889</c:v>
                </c:pt>
                <c:pt idx="36">
                  <c:v>-39.831569</c:v>
                </c:pt>
                <c:pt idx="37">
                  <c:v>-49.483889</c:v>
                </c:pt>
                <c:pt idx="38">
                  <c:v>-45.264444</c:v>
                </c:pt>
                <c:pt idx="39">
                  <c:v>-32.254667</c:v>
                </c:pt>
                <c:pt idx="40">
                  <c:v>-36.217556</c:v>
                </c:pt>
                <c:pt idx="41">
                  <c:v>-48.486389</c:v>
                </c:pt>
                <c:pt idx="42">
                  <c:v>-50.388000</c:v>
                </c:pt>
                <c:pt idx="43">
                  <c:v>-49.786778</c:v>
                </c:pt>
                <c:pt idx="44">
                  <c:v>-50.851389</c:v>
                </c:pt>
                <c:pt idx="45">
                  <c:v>-45.899389</c:v>
                </c:pt>
                <c:pt idx="46">
                  <c:v>-41.997778</c:v>
                </c:pt>
                <c:pt idx="47">
                  <c:v>-44.049722</c:v>
                </c:pt>
                <c:pt idx="48">
                  <c:v>-47.128556</c:v>
                </c:pt>
                <c:pt idx="49">
                  <c:v>-47.982778</c:v>
                </c:pt>
                <c:pt idx="50">
                  <c:v>-41.111111</c:v>
                </c:pt>
                <c:pt idx="51">
                  <c:v>-40.600056</c:v>
                </c:pt>
                <c:pt idx="52">
                  <c:v>-43.919444</c:v>
                </c:pt>
                <c:pt idx="53">
                  <c:v>-45.734278</c:v>
                </c:pt>
                <c:pt idx="54">
                  <c:v>-42.743556</c:v>
                </c:pt>
                <c:pt idx="55">
                  <c:v>-42.067056</c:v>
                </c:pt>
                <c:pt idx="56">
                  <c:v>-41.367278</c:v>
                </c:pt>
                <c:pt idx="57">
                  <c:v>-36.617778</c:v>
                </c:pt>
                <c:pt idx="58">
                  <c:v>-43.176444</c:v>
                </c:pt>
                <c:pt idx="59">
                  <c:v>-39.404811</c:v>
                </c:pt>
                <c:pt idx="60">
                  <c:v>-27.567778</c:v>
                </c:pt>
                <c:pt idx="61">
                  <c:v>-18.498611</c:v>
                </c:pt>
                <c:pt idx="62">
                  <c:v>-20.701111</c:v>
                </c:pt>
                <c:pt idx="63">
                  <c:v>-21.155833</c:v>
                </c:pt>
                <c:pt idx="64">
                  <c:v>-21.265000</c:v>
                </c:pt>
                <c:pt idx="65">
                  <c:v>-20.593294</c:v>
                </c:pt>
                <c:pt idx="66">
                  <c:v>-33.543722</c:v>
                </c:pt>
                <c:pt idx="67">
                  <c:v>-40.898817</c:v>
                </c:pt>
                <c:pt idx="68">
                  <c:v>-40.347556</c:v>
                </c:pt>
                <c:pt idx="69">
                  <c:v>-38.515667</c:v>
                </c:pt>
                <c:pt idx="70">
                  <c:v>-38.636722</c:v>
                </c:pt>
                <c:pt idx="71">
                  <c:v>-32.831333</c:v>
                </c:pt>
                <c:pt idx="72">
                  <c:v>-31.125333</c:v>
                </c:pt>
                <c:pt idx="73">
                  <c:v>-33.522500</c:v>
                </c:pt>
                <c:pt idx="74">
                  <c:v>-41.346667</c:v>
                </c:pt>
                <c:pt idx="75">
                  <c:v>-44.070222</c:v>
                </c:pt>
                <c:pt idx="76">
                  <c:v>-42.093333</c:v>
                </c:pt>
                <c:pt idx="77">
                  <c:v>-32.298889</c:v>
                </c:pt>
                <c:pt idx="78">
                  <c:v>-31.901111</c:v>
                </c:pt>
                <c:pt idx="79">
                  <c:v>-34.291611</c:v>
                </c:pt>
                <c:pt idx="80">
                  <c:v>-34.990000</c:v>
                </c:pt>
                <c:pt idx="81">
                  <c:v>-34.918111</c:v>
                </c:pt>
                <c:pt idx="82">
                  <c:v>-35.100611</c:v>
                </c:pt>
                <c:pt idx="83">
                  <c:v>-35.526667</c:v>
                </c:pt>
                <c:pt idx="84">
                  <c:v>-44.137778</c:v>
                </c:pt>
                <c:pt idx="85">
                  <c:v>-42.114556</c:v>
                </c:pt>
                <c:pt idx="86">
                  <c:v>-39.664889</c:v>
                </c:pt>
                <c:pt idx="87">
                  <c:v>-41.358889</c:v>
                </c:pt>
                <c:pt idx="88">
                  <c:v>-39.516667</c:v>
                </c:pt>
                <c:pt idx="89">
                  <c:v>-31.191111</c:v>
                </c:pt>
                <c:pt idx="90">
                  <c:v>-38.506111</c:v>
                </c:pt>
                <c:pt idx="91">
                  <c:v>-46.352278</c:v>
                </c:pt>
                <c:pt idx="92">
                  <c:v>-35.170722</c:v>
                </c:pt>
                <c:pt idx="93">
                  <c:v>-36.562889</c:v>
                </c:pt>
                <c:pt idx="94">
                  <c:v>-42.566944</c:v>
                </c:pt>
                <c:pt idx="95">
                  <c:v>-44.870556</c:v>
                </c:pt>
                <c:pt idx="96">
                  <c:v>-41.521333</c:v>
                </c:pt>
                <c:pt idx="97">
                  <c:v>-32.749833</c:v>
                </c:pt>
                <c:pt idx="98">
                  <c:v>-35.624444</c:v>
                </c:pt>
                <c:pt idx="99">
                  <c:v>-28.518478</c:v>
                </c:pt>
                <c:pt idx="100">
                  <c:v>-29.327556</c:v>
                </c:pt>
                <c:pt idx="101">
                  <c:v>-31.863722</c:v>
                </c:pt>
                <c:pt idx="102">
                  <c:v>-29.628056</c:v>
                </c:pt>
                <c:pt idx="103">
                  <c:v>-27.218611</c:v>
                </c:pt>
                <c:pt idx="104">
                  <c:v>-31.452778</c:v>
                </c:pt>
                <c:pt idx="105">
                  <c:v>-32.865167</c:v>
                </c:pt>
                <c:pt idx="106">
                  <c:v>-30.418778</c:v>
                </c:pt>
                <c:pt idx="107">
                  <c:v>-23.083333</c:v>
                </c:pt>
                <c:pt idx="108">
                  <c:v>-27.226889</c:v>
                </c:pt>
                <c:pt idx="109">
                  <c:v>-28.568056</c:v>
                </c:pt>
                <c:pt idx="110">
                  <c:v>-24.028722</c:v>
                </c:pt>
                <c:pt idx="111">
                  <c:v>-24.869944</c:v>
                </c:pt>
                <c:pt idx="112">
                  <c:v>-28.664667</c:v>
                </c:pt>
                <c:pt idx="113">
                  <c:v>-28.463167</c:v>
                </c:pt>
                <c:pt idx="114">
                  <c:v>-27.038444</c:v>
                </c:pt>
                <c:pt idx="115">
                  <c:v>-26.123722</c:v>
                </c:pt>
                <c:pt idx="116">
                  <c:v>-26.541000</c:v>
                </c:pt>
                <c:pt idx="117">
                  <c:v>-18.824333</c:v>
                </c:pt>
                <c:pt idx="118">
                  <c:v>-17.076056</c:v>
                </c:pt>
                <c:pt idx="119">
                  <c:v>-26.810722</c:v>
                </c:pt>
                <c:pt idx="120">
                  <c:v>-24.396111</c:v>
                </c:pt>
                <c:pt idx="121">
                  <c:v>-19.764444</c:v>
                </c:pt>
                <c:pt idx="122">
                  <c:v>-18.366556</c:v>
                </c:pt>
                <c:pt idx="123">
                  <c:v>-15.900278</c:v>
                </c:pt>
                <c:pt idx="124">
                  <c:v>-15.776889</c:v>
                </c:pt>
                <c:pt idx="125">
                  <c:v>-16.112611</c:v>
                </c:pt>
                <c:pt idx="126">
                  <c:v>-15.740611</c:v>
                </c:pt>
                <c:pt idx="127">
                  <c:v>-20.537444</c:v>
                </c:pt>
                <c:pt idx="128">
                  <c:v>-19.529778</c:v>
                </c:pt>
                <c:pt idx="129">
                  <c:v>-12.629889</c:v>
                </c:pt>
                <c:pt idx="130">
                  <c:v>-12.726556</c:v>
                </c:pt>
                <c:pt idx="131">
                  <c:v>-17.809000</c:v>
                </c:pt>
                <c:pt idx="132">
                  <c:v>-14.601111</c:v>
                </c:pt>
                <c:pt idx="133">
                  <c:v>-12.873389</c:v>
                </c:pt>
                <c:pt idx="134">
                  <c:v>-8.117944</c:v>
                </c:pt>
                <c:pt idx="135">
                  <c:v>-3.281889</c:v>
                </c:pt>
              </c:numCache>
            </c:numRef>
          </c:xVal>
          <c:yVal>
            <c:numRef>
              <c:f>'All - Raw Data Analysis'!$C$33,'All - Raw Data Analysis'!$C$34:$C$168</c:f>
              <c:numCache>
                <c:ptCount val="136"/>
                <c:pt idx="0">
                  <c:v>11.000000</c:v>
                </c:pt>
                <c:pt idx="1">
                  <c:v>7.000000</c:v>
                </c:pt>
                <c:pt idx="2">
                  <c:v>6.000000</c:v>
                </c:pt>
                <c:pt idx="3">
                  <c:v>4.000000</c:v>
                </c:pt>
                <c:pt idx="4">
                  <c:v>4.000000</c:v>
                </c:pt>
                <c:pt idx="5">
                  <c:v>8.000000</c:v>
                </c:pt>
                <c:pt idx="6">
                  <c:v>12.000000</c:v>
                </c:pt>
                <c:pt idx="7">
                  <c:v>19.000000</c:v>
                </c:pt>
                <c:pt idx="8">
                  <c:v>9.000000</c:v>
                </c:pt>
                <c:pt idx="9">
                  <c:v>9.000000</c:v>
                </c:pt>
                <c:pt idx="10">
                  <c:v>4.000000</c:v>
                </c:pt>
                <c:pt idx="11">
                  <c:v>10.000000</c:v>
                </c:pt>
                <c:pt idx="12">
                  <c:v>9.000000</c:v>
                </c:pt>
                <c:pt idx="13">
                  <c:v>12.000000</c:v>
                </c:pt>
                <c:pt idx="14">
                  <c:v>7.000000</c:v>
                </c:pt>
                <c:pt idx="15">
                  <c:v>6.000000</c:v>
                </c:pt>
                <c:pt idx="16">
                  <c:v>7.000000</c:v>
                </c:pt>
                <c:pt idx="17">
                  <c:v>6.000000</c:v>
                </c:pt>
                <c:pt idx="18">
                  <c:v>11.000000</c:v>
                </c:pt>
                <c:pt idx="19">
                  <c:v>10.000000</c:v>
                </c:pt>
                <c:pt idx="20">
                  <c:v>7.000000</c:v>
                </c:pt>
                <c:pt idx="21">
                  <c:v>13.000000</c:v>
                </c:pt>
                <c:pt idx="22">
                  <c:v>5.000000</c:v>
                </c:pt>
                <c:pt idx="23">
                  <c:v>10.000000</c:v>
                </c:pt>
                <c:pt idx="24">
                  <c:v>6.000000</c:v>
                </c:pt>
                <c:pt idx="25">
                  <c:v>5.000000</c:v>
                </c:pt>
                <c:pt idx="26">
                  <c:v>11.000000</c:v>
                </c:pt>
                <c:pt idx="27">
                  <c:v>5.000000</c:v>
                </c:pt>
                <c:pt idx="28">
                  <c:v>10.000000</c:v>
                </c:pt>
                <c:pt idx="29">
                  <c:v>12.000000</c:v>
                </c:pt>
                <c:pt idx="30">
                  <c:v>5.000000</c:v>
                </c:pt>
                <c:pt idx="31">
                  <c:v>6.000000</c:v>
                </c:pt>
                <c:pt idx="32">
                  <c:v>7.000000</c:v>
                </c:pt>
                <c:pt idx="33">
                  <c:v>6.000000</c:v>
                </c:pt>
                <c:pt idx="34">
                  <c:v>1.000000</c:v>
                </c:pt>
                <c:pt idx="35">
                  <c:v>6.000000</c:v>
                </c:pt>
                <c:pt idx="36">
                  <c:v>15.000000</c:v>
                </c:pt>
                <c:pt idx="37">
                  <c:v>4.000000</c:v>
                </c:pt>
                <c:pt idx="38">
                  <c:v>6.000000</c:v>
                </c:pt>
                <c:pt idx="39">
                  <c:v>5.000000</c:v>
                </c:pt>
                <c:pt idx="40">
                  <c:v>5.000000</c:v>
                </c:pt>
                <c:pt idx="41">
                  <c:v>7.000000</c:v>
                </c:pt>
                <c:pt idx="42">
                  <c:v>5.000000</c:v>
                </c:pt>
                <c:pt idx="43">
                  <c:v>9.000000</c:v>
                </c:pt>
                <c:pt idx="44">
                  <c:v>11.000000</c:v>
                </c:pt>
                <c:pt idx="45">
                  <c:v>4.000000</c:v>
                </c:pt>
                <c:pt idx="46">
                  <c:v>11.000000</c:v>
                </c:pt>
                <c:pt idx="47">
                  <c:v>8.000000</c:v>
                </c:pt>
                <c:pt idx="48">
                  <c:v>6.000000</c:v>
                </c:pt>
                <c:pt idx="49">
                  <c:v>5.000000</c:v>
                </c:pt>
                <c:pt idx="50">
                  <c:v>3.000000</c:v>
                </c:pt>
                <c:pt idx="51">
                  <c:v>13.000000</c:v>
                </c:pt>
                <c:pt idx="52">
                  <c:v>15.000000</c:v>
                </c:pt>
                <c:pt idx="53">
                  <c:v>20.000000</c:v>
                </c:pt>
                <c:pt idx="54">
                  <c:v>13.000000</c:v>
                </c:pt>
                <c:pt idx="55">
                  <c:v>8.000000</c:v>
                </c:pt>
                <c:pt idx="56">
                  <c:v>17.000000</c:v>
                </c:pt>
                <c:pt idx="57">
                  <c:v>11.000000</c:v>
                </c:pt>
                <c:pt idx="58">
                  <c:v>9.000000</c:v>
                </c:pt>
                <c:pt idx="59">
                  <c:v>6.000000</c:v>
                </c:pt>
                <c:pt idx="60">
                  <c:v>9.000000</c:v>
                </c:pt>
                <c:pt idx="61">
                  <c:v>6.000000</c:v>
                </c:pt>
                <c:pt idx="62">
                  <c:v>11.000000</c:v>
                </c:pt>
                <c:pt idx="63">
                  <c:v>10.000000</c:v>
                </c:pt>
                <c:pt idx="64">
                  <c:v>14.000000</c:v>
                </c:pt>
                <c:pt idx="65">
                  <c:v>11.000000</c:v>
                </c:pt>
                <c:pt idx="66">
                  <c:v>6.000000</c:v>
                </c:pt>
                <c:pt idx="67">
                  <c:v>9.000000</c:v>
                </c:pt>
                <c:pt idx="68">
                  <c:v>9.000000</c:v>
                </c:pt>
                <c:pt idx="69">
                  <c:v>13.000000</c:v>
                </c:pt>
                <c:pt idx="70">
                  <c:v>13.000000</c:v>
                </c:pt>
                <c:pt idx="71">
                  <c:v>10.000000</c:v>
                </c:pt>
                <c:pt idx="72">
                  <c:v>7.000000</c:v>
                </c:pt>
                <c:pt idx="73">
                  <c:v>14.000000</c:v>
                </c:pt>
                <c:pt idx="74">
                  <c:v>11.000000</c:v>
                </c:pt>
                <c:pt idx="75">
                  <c:v>12.000000</c:v>
                </c:pt>
                <c:pt idx="76">
                  <c:v>8.000000</c:v>
                </c:pt>
                <c:pt idx="77">
                  <c:v>8.000000</c:v>
                </c:pt>
                <c:pt idx="78">
                  <c:v>10.000000</c:v>
                </c:pt>
                <c:pt idx="79">
                  <c:v>11.000000</c:v>
                </c:pt>
                <c:pt idx="80">
                  <c:v>7.000000</c:v>
                </c:pt>
                <c:pt idx="81">
                  <c:v>11.000000</c:v>
                </c:pt>
                <c:pt idx="82">
                  <c:v>5.000000</c:v>
                </c:pt>
                <c:pt idx="83">
                  <c:v>9.000000</c:v>
                </c:pt>
                <c:pt idx="84">
                  <c:v>12.000000</c:v>
                </c:pt>
                <c:pt idx="85">
                  <c:v>6.000000</c:v>
                </c:pt>
                <c:pt idx="86">
                  <c:v>11.000000</c:v>
                </c:pt>
                <c:pt idx="87">
                  <c:v>8.000000</c:v>
                </c:pt>
                <c:pt idx="88">
                  <c:v>8.000000</c:v>
                </c:pt>
                <c:pt idx="89">
                  <c:v>18.000000</c:v>
                </c:pt>
                <c:pt idx="90">
                  <c:v>10.000000</c:v>
                </c:pt>
                <c:pt idx="91">
                  <c:v>13.000000</c:v>
                </c:pt>
                <c:pt idx="92">
                  <c:v>7.000000</c:v>
                </c:pt>
                <c:pt idx="93">
                  <c:v>8.000000</c:v>
                </c:pt>
                <c:pt idx="94">
                  <c:v>11.000000</c:v>
                </c:pt>
                <c:pt idx="95">
                  <c:v>9.000000</c:v>
                </c:pt>
                <c:pt idx="96">
                  <c:v>10.000000</c:v>
                </c:pt>
                <c:pt idx="97">
                  <c:v>6.000000</c:v>
                </c:pt>
                <c:pt idx="98">
                  <c:v>12.000000</c:v>
                </c:pt>
                <c:pt idx="99">
                  <c:v>9.000000</c:v>
                </c:pt>
                <c:pt idx="100">
                  <c:v>11.000000</c:v>
                </c:pt>
                <c:pt idx="101">
                  <c:v>12.000000</c:v>
                </c:pt>
                <c:pt idx="102">
                  <c:v>6.000000</c:v>
                </c:pt>
                <c:pt idx="103">
                  <c:v>4.000000</c:v>
                </c:pt>
                <c:pt idx="104">
                  <c:v>13.000000</c:v>
                </c:pt>
                <c:pt idx="105">
                  <c:v>11.000000</c:v>
                </c:pt>
                <c:pt idx="106">
                  <c:v>6.000000</c:v>
                </c:pt>
                <c:pt idx="107">
                  <c:v>7.000000</c:v>
                </c:pt>
                <c:pt idx="108">
                  <c:v>12.000000</c:v>
                </c:pt>
                <c:pt idx="109">
                  <c:v>11.000000</c:v>
                </c:pt>
                <c:pt idx="110">
                  <c:v>14.000000</c:v>
                </c:pt>
                <c:pt idx="111">
                  <c:v>8.000000</c:v>
                </c:pt>
                <c:pt idx="112">
                  <c:v>7.000000</c:v>
                </c:pt>
                <c:pt idx="113">
                  <c:v>8.000000</c:v>
                </c:pt>
                <c:pt idx="114">
                  <c:v>7.000000</c:v>
                </c:pt>
                <c:pt idx="115">
                  <c:v>19.000000</c:v>
                </c:pt>
                <c:pt idx="116">
                  <c:v>13.000000</c:v>
                </c:pt>
                <c:pt idx="117">
                  <c:v>8.000000</c:v>
                </c:pt>
                <c:pt idx="118">
                  <c:v>14.000000</c:v>
                </c:pt>
                <c:pt idx="119">
                  <c:v>12.000000</c:v>
                </c:pt>
                <c:pt idx="120">
                  <c:v>15.000000</c:v>
                </c:pt>
                <c:pt idx="121">
                  <c:v>15.000000</c:v>
                </c:pt>
                <c:pt idx="122">
                  <c:v>12.000000</c:v>
                </c:pt>
                <c:pt idx="123">
                  <c:v>16.000000</c:v>
                </c:pt>
                <c:pt idx="124">
                  <c:v>15.000000</c:v>
                </c:pt>
                <c:pt idx="125">
                  <c:v>28.000000</c:v>
                </c:pt>
                <c:pt idx="126">
                  <c:v>10.000000</c:v>
                </c:pt>
                <c:pt idx="127">
                  <c:v>15.000000</c:v>
                </c:pt>
                <c:pt idx="128">
                  <c:v>16.000000</c:v>
                </c:pt>
                <c:pt idx="129">
                  <c:v>9.000000</c:v>
                </c:pt>
                <c:pt idx="130">
                  <c:v>19.000000</c:v>
                </c:pt>
                <c:pt idx="131">
                  <c:v>19.000000</c:v>
                </c:pt>
                <c:pt idx="132">
                  <c:v>19.000000</c:v>
                </c:pt>
                <c:pt idx="133">
                  <c:v>14.000000</c:v>
                </c:pt>
                <c:pt idx="134">
                  <c:v>8.000000</c:v>
                </c:pt>
                <c:pt idx="135">
                  <c:v>11.000000</c:v>
                </c:pt>
              </c:numCache>
            </c:numRef>
          </c:yVal>
          <c:smooth val="0"/>
        </c:ser>
        <c:ser>
          <c:idx val="1"/>
          <c:order val="1"/>
          <c:tx>
            <c:v>Hurricanes</c:v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72FF4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1"/>
            <c:dispEq val="0"/>
          </c:trendline>
          <c:xVal>
            <c:numRef>
              <c:f>'All - Raw Data Analysis'!$P$33,'All - Raw Data Analysis'!$P$34:$P$168</c:f>
              <c:numCache>
                <c:ptCount val="136"/>
                <c:pt idx="0">
                  <c:v>-42.410556</c:v>
                </c:pt>
                <c:pt idx="1">
                  <c:v>-39.406667</c:v>
                </c:pt>
                <c:pt idx="2">
                  <c:v>-40.279778</c:v>
                </c:pt>
                <c:pt idx="3">
                  <c:v>-41.501667</c:v>
                </c:pt>
                <c:pt idx="4">
                  <c:v>-45.711611</c:v>
                </c:pt>
                <c:pt idx="5">
                  <c:v>-34.015667</c:v>
                </c:pt>
                <c:pt idx="6">
                  <c:v>-33.902833</c:v>
                </c:pt>
                <c:pt idx="7">
                  <c:v>-51.280389</c:v>
                </c:pt>
                <c:pt idx="8">
                  <c:v>-42.075317</c:v>
                </c:pt>
                <c:pt idx="9">
                  <c:v>-43.581111</c:v>
                </c:pt>
                <c:pt idx="10">
                  <c:v>-54.999667</c:v>
                </c:pt>
                <c:pt idx="11">
                  <c:v>-48.684500</c:v>
                </c:pt>
                <c:pt idx="12">
                  <c:v>-42.256111</c:v>
                </c:pt>
                <c:pt idx="13">
                  <c:v>-53.375333</c:v>
                </c:pt>
                <c:pt idx="14">
                  <c:v>-41.117556</c:v>
                </c:pt>
                <c:pt idx="15">
                  <c:v>-49.570444</c:v>
                </c:pt>
                <c:pt idx="16">
                  <c:v>-41.546667</c:v>
                </c:pt>
                <c:pt idx="17">
                  <c:v>-43.168889</c:v>
                </c:pt>
                <c:pt idx="18">
                  <c:v>-51.616111</c:v>
                </c:pt>
                <c:pt idx="19">
                  <c:v>-45.773333</c:v>
                </c:pt>
                <c:pt idx="20">
                  <c:v>-43.358333</c:v>
                </c:pt>
                <c:pt idx="21">
                  <c:v>-49.672556</c:v>
                </c:pt>
                <c:pt idx="22">
                  <c:v>-40.395333</c:v>
                </c:pt>
                <c:pt idx="23">
                  <c:v>-57.552500</c:v>
                </c:pt>
                <c:pt idx="24">
                  <c:v>-61.560556</c:v>
                </c:pt>
                <c:pt idx="25">
                  <c:v>-53.021889</c:v>
                </c:pt>
                <c:pt idx="26">
                  <c:v>-52.024444</c:v>
                </c:pt>
                <c:pt idx="27">
                  <c:v>-53.118667</c:v>
                </c:pt>
                <c:pt idx="28">
                  <c:v>-61.058333</c:v>
                </c:pt>
                <c:pt idx="29">
                  <c:v>-62.073667</c:v>
                </c:pt>
                <c:pt idx="30">
                  <c:v>-60.389222</c:v>
                </c:pt>
                <c:pt idx="31">
                  <c:v>-62.264833</c:v>
                </c:pt>
                <c:pt idx="32">
                  <c:v>-52.797889</c:v>
                </c:pt>
                <c:pt idx="33">
                  <c:v>-41.591167</c:v>
                </c:pt>
                <c:pt idx="34">
                  <c:v>-49.613333</c:v>
                </c:pt>
                <c:pt idx="35">
                  <c:v>-44.183889</c:v>
                </c:pt>
                <c:pt idx="36">
                  <c:v>-39.831569</c:v>
                </c:pt>
                <c:pt idx="37">
                  <c:v>-49.483889</c:v>
                </c:pt>
                <c:pt idx="38">
                  <c:v>-45.264444</c:v>
                </c:pt>
                <c:pt idx="39">
                  <c:v>-32.254667</c:v>
                </c:pt>
                <c:pt idx="40">
                  <c:v>-36.217556</c:v>
                </c:pt>
                <c:pt idx="41">
                  <c:v>-48.486389</c:v>
                </c:pt>
                <c:pt idx="42">
                  <c:v>-50.388000</c:v>
                </c:pt>
                <c:pt idx="43">
                  <c:v>-49.786778</c:v>
                </c:pt>
                <c:pt idx="44">
                  <c:v>-50.851389</c:v>
                </c:pt>
                <c:pt idx="45">
                  <c:v>-45.899389</c:v>
                </c:pt>
                <c:pt idx="46">
                  <c:v>-41.997778</c:v>
                </c:pt>
                <c:pt idx="47">
                  <c:v>-44.049722</c:v>
                </c:pt>
                <c:pt idx="48">
                  <c:v>-47.128556</c:v>
                </c:pt>
                <c:pt idx="49">
                  <c:v>-47.982778</c:v>
                </c:pt>
                <c:pt idx="50">
                  <c:v>-41.111111</c:v>
                </c:pt>
                <c:pt idx="51">
                  <c:v>-40.600056</c:v>
                </c:pt>
                <c:pt idx="52">
                  <c:v>-43.919444</c:v>
                </c:pt>
                <c:pt idx="53">
                  <c:v>-45.734278</c:v>
                </c:pt>
                <c:pt idx="54">
                  <c:v>-42.743556</c:v>
                </c:pt>
                <c:pt idx="55">
                  <c:v>-42.067056</c:v>
                </c:pt>
                <c:pt idx="56">
                  <c:v>-41.367278</c:v>
                </c:pt>
                <c:pt idx="57">
                  <c:v>-36.617778</c:v>
                </c:pt>
                <c:pt idx="58">
                  <c:v>-43.176444</c:v>
                </c:pt>
                <c:pt idx="59">
                  <c:v>-39.404811</c:v>
                </c:pt>
                <c:pt idx="60">
                  <c:v>-27.567778</c:v>
                </c:pt>
                <c:pt idx="61">
                  <c:v>-18.498611</c:v>
                </c:pt>
                <c:pt idx="62">
                  <c:v>-20.701111</c:v>
                </c:pt>
                <c:pt idx="63">
                  <c:v>-21.155833</c:v>
                </c:pt>
                <c:pt idx="64">
                  <c:v>-21.265000</c:v>
                </c:pt>
                <c:pt idx="65">
                  <c:v>-20.593294</c:v>
                </c:pt>
                <c:pt idx="66">
                  <c:v>-33.543722</c:v>
                </c:pt>
                <c:pt idx="67">
                  <c:v>-40.898817</c:v>
                </c:pt>
                <c:pt idx="68">
                  <c:v>-40.347556</c:v>
                </c:pt>
                <c:pt idx="69">
                  <c:v>-38.515667</c:v>
                </c:pt>
                <c:pt idx="70">
                  <c:v>-38.636722</c:v>
                </c:pt>
                <c:pt idx="71">
                  <c:v>-32.831333</c:v>
                </c:pt>
                <c:pt idx="72">
                  <c:v>-31.125333</c:v>
                </c:pt>
                <c:pt idx="73">
                  <c:v>-33.522500</c:v>
                </c:pt>
                <c:pt idx="74">
                  <c:v>-41.346667</c:v>
                </c:pt>
                <c:pt idx="75">
                  <c:v>-44.070222</c:v>
                </c:pt>
                <c:pt idx="76">
                  <c:v>-42.093333</c:v>
                </c:pt>
                <c:pt idx="77">
                  <c:v>-32.298889</c:v>
                </c:pt>
                <c:pt idx="78">
                  <c:v>-31.901111</c:v>
                </c:pt>
                <c:pt idx="79">
                  <c:v>-34.291611</c:v>
                </c:pt>
                <c:pt idx="80">
                  <c:v>-34.990000</c:v>
                </c:pt>
                <c:pt idx="81">
                  <c:v>-34.918111</c:v>
                </c:pt>
                <c:pt idx="82">
                  <c:v>-35.100611</c:v>
                </c:pt>
                <c:pt idx="83">
                  <c:v>-35.526667</c:v>
                </c:pt>
                <c:pt idx="84">
                  <c:v>-44.137778</c:v>
                </c:pt>
                <c:pt idx="85">
                  <c:v>-42.114556</c:v>
                </c:pt>
                <c:pt idx="86">
                  <c:v>-39.664889</c:v>
                </c:pt>
                <c:pt idx="87">
                  <c:v>-41.358889</c:v>
                </c:pt>
                <c:pt idx="88">
                  <c:v>-39.516667</c:v>
                </c:pt>
                <c:pt idx="89">
                  <c:v>-31.191111</c:v>
                </c:pt>
                <c:pt idx="90">
                  <c:v>-38.506111</c:v>
                </c:pt>
                <c:pt idx="91">
                  <c:v>-46.352278</c:v>
                </c:pt>
                <c:pt idx="92">
                  <c:v>-35.170722</c:v>
                </c:pt>
                <c:pt idx="93">
                  <c:v>-36.562889</c:v>
                </c:pt>
                <c:pt idx="94">
                  <c:v>-42.566944</c:v>
                </c:pt>
                <c:pt idx="95">
                  <c:v>-44.870556</c:v>
                </c:pt>
                <c:pt idx="96">
                  <c:v>-41.521333</c:v>
                </c:pt>
                <c:pt idx="97">
                  <c:v>-32.749833</c:v>
                </c:pt>
                <c:pt idx="98">
                  <c:v>-35.624444</c:v>
                </c:pt>
                <c:pt idx="99">
                  <c:v>-28.518478</c:v>
                </c:pt>
                <c:pt idx="100">
                  <c:v>-29.327556</c:v>
                </c:pt>
                <c:pt idx="101">
                  <c:v>-31.863722</c:v>
                </c:pt>
                <c:pt idx="102">
                  <c:v>-29.628056</c:v>
                </c:pt>
                <c:pt idx="103">
                  <c:v>-27.218611</c:v>
                </c:pt>
                <c:pt idx="104">
                  <c:v>-31.452778</c:v>
                </c:pt>
                <c:pt idx="105">
                  <c:v>-32.865167</c:v>
                </c:pt>
                <c:pt idx="106">
                  <c:v>-30.418778</c:v>
                </c:pt>
                <c:pt idx="107">
                  <c:v>-23.083333</c:v>
                </c:pt>
                <c:pt idx="108">
                  <c:v>-27.226889</c:v>
                </c:pt>
                <c:pt idx="109">
                  <c:v>-28.568056</c:v>
                </c:pt>
                <c:pt idx="110">
                  <c:v>-24.028722</c:v>
                </c:pt>
                <c:pt idx="111">
                  <c:v>-24.869944</c:v>
                </c:pt>
                <c:pt idx="112">
                  <c:v>-28.664667</c:v>
                </c:pt>
                <c:pt idx="113">
                  <c:v>-28.463167</c:v>
                </c:pt>
                <c:pt idx="114">
                  <c:v>-27.038444</c:v>
                </c:pt>
                <c:pt idx="115">
                  <c:v>-26.123722</c:v>
                </c:pt>
                <c:pt idx="116">
                  <c:v>-26.541000</c:v>
                </c:pt>
                <c:pt idx="117">
                  <c:v>-18.824333</c:v>
                </c:pt>
                <c:pt idx="118">
                  <c:v>-17.076056</c:v>
                </c:pt>
                <c:pt idx="119">
                  <c:v>-26.810722</c:v>
                </c:pt>
                <c:pt idx="120">
                  <c:v>-24.396111</c:v>
                </c:pt>
                <c:pt idx="121">
                  <c:v>-19.764444</c:v>
                </c:pt>
                <c:pt idx="122">
                  <c:v>-18.366556</c:v>
                </c:pt>
                <c:pt idx="123">
                  <c:v>-15.900278</c:v>
                </c:pt>
                <c:pt idx="124">
                  <c:v>-15.776889</c:v>
                </c:pt>
                <c:pt idx="125">
                  <c:v>-16.112611</c:v>
                </c:pt>
                <c:pt idx="126">
                  <c:v>-15.740611</c:v>
                </c:pt>
                <c:pt idx="127">
                  <c:v>-20.537444</c:v>
                </c:pt>
                <c:pt idx="128">
                  <c:v>-19.529778</c:v>
                </c:pt>
                <c:pt idx="129">
                  <c:v>-12.629889</c:v>
                </c:pt>
                <c:pt idx="130">
                  <c:v>-12.726556</c:v>
                </c:pt>
                <c:pt idx="131">
                  <c:v>-17.809000</c:v>
                </c:pt>
                <c:pt idx="132">
                  <c:v>-14.601111</c:v>
                </c:pt>
                <c:pt idx="133">
                  <c:v>-12.873389</c:v>
                </c:pt>
                <c:pt idx="134">
                  <c:v>-8.117944</c:v>
                </c:pt>
                <c:pt idx="135">
                  <c:v>-3.281889</c:v>
                </c:pt>
              </c:numCache>
            </c:numRef>
          </c:xVal>
          <c:yVal>
            <c:numRef>
              <c:f>'All - Raw Data Analysis'!$D$33,'All - Raw Data Analysis'!$D$34:$D$168</c:f>
              <c:numCache>
                <c:ptCount val="136"/>
                <c:pt idx="0">
                  <c:v>9.000000</c:v>
                </c:pt>
                <c:pt idx="1">
                  <c:v>4.000000</c:v>
                </c:pt>
                <c:pt idx="2">
                  <c:v>4.000000</c:v>
                </c:pt>
                <c:pt idx="3">
                  <c:v>3.000000</c:v>
                </c:pt>
                <c:pt idx="4">
                  <c:v>4.000000</c:v>
                </c:pt>
                <c:pt idx="5">
                  <c:v>6.000000</c:v>
                </c:pt>
                <c:pt idx="6">
                  <c:v>10.000000</c:v>
                </c:pt>
                <c:pt idx="7">
                  <c:v>11.000000</c:v>
                </c:pt>
                <c:pt idx="8">
                  <c:v>6.000000</c:v>
                </c:pt>
                <c:pt idx="9">
                  <c:v>6.000000</c:v>
                </c:pt>
                <c:pt idx="10">
                  <c:v>2.000000</c:v>
                </c:pt>
                <c:pt idx="11">
                  <c:v>7.000000</c:v>
                </c:pt>
                <c:pt idx="12">
                  <c:v>5.000000</c:v>
                </c:pt>
                <c:pt idx="13">
                  <c:v>10.000000</c:v>
                </c:pt>
                <c:pt idx="14">
                  <c:v>5.000000</c:v>
                </c:pt>
                <c:pt idx="15">
                  <c:v>2.000000</c:v>
                </c:pt>
                <c:pt idx="16">
                  <c:v>6.000000</c:v>
                </c:pt>
                <c:pt idx="17">
                  <c:v>3.000000</c:v>
                </c:pt>
                <c:pt idx="18">
                  <c:v>5.000000</c:v>
                </c:pt>
                <c:pt idx="19">
                  <c:v>5.000000</c:v>
                </c:pt>
                <c:pt idx="20">
                  <c:v>3.000000</c:v>
                </c:pt>
                <c:pt idx="21">
                  <c:v>6.000000</c:v>
                </c:pt>
                <c:pt idx="22">
                  <c:v>3.000000</c:v>
                </c:pt>
                <c:pt idx="23">
                  <c:v>7.000000</c:v>
                </c:pt>
                <c:pt idx="24">
                  <c:v>4.000000</c:v>
                </c:pt>
                <c:pt idx="25">
                  <c:v>1.000000</c:v>
                </c:pt>
                <c:pt idx="26">
                  <c:v>6.000000</c:v>
                </c:pt>
                <c:pt idx="27">
                  <c:v>0.000000</c:v>
                </c:pt>
                <c:pt idx="28">
                  <c:v>6.000000</c:v>
                </c:pt>
                <c:pt idx="29">
                  <c:v>6.000000</c:v>
                </c:pt>
                <c:pt idx="30">
                  <c:v>3.000000</c:v>
                </c:pt>
                <c:pt idx="31">
                  <c:v>3.000000</c:v>
                </c:pt>
                <c:pt idx="32">
                  <c:v>4.000000</c:v>
                </c:pt>
                <c:pt idx="33">
                  <c:v>4.000000</c:v>
                </c:pt>
                <c:pt idx="34">
                  <c:v>0.000000</c:v>
                </c:pt>
                <c:pt idx="35">
                  <c:v>5.000000</c:v>
                </c:pt>
                <c:pt idx="36">
                  <c:v>10.000000</c:v>
                </c:pt>
                <c:pt idx="37">
                  <c:v>2.000000</c:v>
                </c:pt>
                <c:pt idx="38">
                  <c:v>4.000000</c:v>
                </c:pt>
                <c:pt idx="39">
                  <c:v>2.000000</c:v>
                </c:pt>
                <c:pt idx="40">
                  <c:v>4.000000</c:v>
                </c:pt>
                <c:pt idx="41">
                  <c:v>5.000000</c:v>
                </c:pt>
                <c:pt idx="42">
                  <c:v>3.000000</c:v>
                </c:pt>
                <c:pt idx="43">
                  <c:v>4.000000</c:v>
                </c:pt>
                <c:pt idx="44">
                  <c:v>5.000000</c:v>
                </c:pt>
                <c:pt idx="45">
                  <c:v>1.000000</c:v>
                </c:pt>
                <c:pt idx="46">
                  <c:v>8.000000</c:v>
                </c:pt>
                <c:pt idx="47">
                  <c:v>4.000000</c:v>
                </c:pt>
                <c:pt idx="48">
                  <c:v>4.000000</c:v>
                </c:pt>
                <c:pt idx="49">
                  <c:v>3.000000</c:v>
                </c:pt>
                <c:pt idx="50">
                  <c:v>2.000000</c:v>
                </c:pt>
                <c:pt idx="51">
                  <c:v>3.000000</c:v>
                </c:pt>
                <c:pt idx="52">
                  <c:v>6.000000</c:v>
                </c:pt>
                <c:pt idx="53">
                  <c:v>11.000000</c:v>
                </c:pt>
                <c:pt idx="54">
                  <c:v>7.000000</c:v>
                </c:pt>
                <c:pt idx="55">
                  <c:v>5.000000</c:v>
                </c:pt>
                <c:pt idx="56">
                  <c:v>7.000000</c:v>
                </c:pt>
                <c:pt idx="57">
                  <c:v>4.000000</c:v>
                </c:pt>
                <c:pt idx="58">
                  <c:v>4.000000</c:v>
                </c:pt>
                <c:pt idx="59">
                  <c:v>3.000000</c:v>
                </c:pt>
                <c:pt idx="60">
                  <c:v>6.000000</c:v>
                </c:pt>
                <c:pt idx="61">
                  <c:v>4.000000</c:v>
                </c:pt>
                <c:pt idx="62">
                  <c:v>4.000000</c:v>
                </c:pt>
                <c:pt idx="63">
                  <c:v>5.000000</c:v>
                </c:pt>
                <c:pt idx="64">
                  <c:v>8.000000</c:v>
                </c:pt>
                <c:pt idx="65">
                  <c:v>5.000000</c:v>
                </c:pt>
                <c:pt idx="66">
                  <c:v>3.000000</c:v>
                </c:pt>
                <c:pt idx="67">
                  <c:v>5.000000</c:v>
                </c:pt>
                <c:pt idx="68">
                  <c:v>6.000000</c:v>
                </c:pt>
                <c:pt idx="69">
                  <c:v>7.000000</c:v>
                </c:pt>
                <c:pt idx="70">
                  <c:v>11.000000</c:v>
                </c:pt>
                <c:pt idx="71">
                  <c:v>8.000000</c:v>
                </c:pt>
                <c:pt idx="72">
                  <c:v>6.000000</c:v>
                </c:pt>
                <c:pt idx="73">
                  <c:v>6.000000</c:v>
                </c:pt>
                <c:pt idx="74">
                  <c:v>8.000000</c:v>
                </c:pt>
                <c:pt idx="75">
                  <c:v>9.000000</c:v>
                </c:pt>
                <c:pt idx="76">
                  <c:v>4.000000</c:v>
                </c:pt>
                <c:pt idx="77">
                  <c:v>3.000000</c:v>
                </c:pt>
                <c:pt idx="78">
                  <c:v>7.000000</c:v>
                </c:pt>
                <c:pt idx="79">
                  <c:v>7.000000</c:v>
                </c:pt>
                <c:pt idx="80">
                  <c:v>4.000000</c:v>
                </c:pt>
                <c:pt idx="81">
                  <c:v>8.000000</c:v>
                </c:pt>
                <c:pt idx="82">
                  <c:v>3.000000</c:v>
                </c:pt>
                <c:pt idx="83">
                  <c:v>7.000000</c:v>
                </c:pt>
                <c:pt idx="84">
                  <c:v>6.000000</c:v>
                </c:pt>
                <c:pt idx="85">
                  <c:v>4.000000</c:v>
                </c:pt>
                <c:pt idx="86">
                  <c:v>7.000000</c:v>
                </c:pt>
                <c:pt idx="87">
                  <c:v>6.000000</c:v>
                </c:pt>
                <c:pt idx="88">
                  <c:v>4.000000</c:v>
                </c:pt>
                <c:pt idx="89">
                  <c:v>12.000000</c:v>
                </c:pt>
                <c:pt idx="90">
                  <c:v>5.000000</c:v>
                </c:pt>
                <c:pt idx="91">
                  <c:v>6.000000</c:v>
                </c:pt>
                <c:pt idx="92">
                  <c:v>3.000000</c:v>
                </c:pt>
                <c:pt idx="93">
                  <c:v>4.000000</c:v>
                </c:pt>
                <c:pt idx="94">
                  <c:v>4.000000</c:v>
                </c:pt>
                <c:pt idx="95">
                  <c:v>6.000000</c:v>
                </c:pt>
                <c:pt idx="96">
                  <c:v>6.000000</c:v>
                </c:pt>
                <c:pt idx="97">
                  <c:v>5.000000</c:v>
                </c:pt>
                <c:pt idx="98">
                  <c:v>5.000000</c:v>
                </c:pt>
                <c:pt idx="99">
                  <c:v>5.000000</c:v>
                </c:pt>
                <c:pt idx="100">
                  <c:v>9.000000</c:v>
                </c:pt>
                <c:pt idx="101">
                  <c:v>7.000000</c:v>
                </c:pt>
                <c:pt idx="102">
                  <c:v>2.000000</c:v>
                </c:pt>
                <c:pt idx="103">
                  <c:v>3.000000</c:v>
                </c:pt>
                <c:pt idx="104">
                  <c:v>5.000000</c:v>
                </c:pt>
                <c:pt idx="105">
                  <c:v>7.000000</c:v>
                </c:pt>
                <c:pt idx="106">
                  <c:v>4.000000</c:v>
                </c:pt>
                <c:pt idx="107">
                  <c:v>3.000000</c:v>
                </c:pt>
                <c:pt idx="108">
                  <c:v>5.000000</c:v>
                </c:pt>
                <c:pt idx="109">
                  <c:v>7.000000</c:v>
                </c:pt>
                <c:pt idx="110">
                  <c:v>8.000000</c:v>
                </c:pt>
                <c:pt idx="111">
                  <c:v>4.000000</c:v>
                </c:pt>
                <c:pt idx="112">
                  <c:v>4.000000</c:v>
                </c:pt>
                <c:pt idx="113">
                  <c:v>4.000000</c:v>
                </c:pt>
                <c:pt idx="114">
                  <c:v>3.000000</c:v>
                </c:pt>
                <c:pt idx="115">
                  <c:v>11.000000</c:v>
                </c:pt>
                <c:pt idx="116">
                  <c:v>9.000000</c:v>
                </c:pt>
                <c:pt idx="117">
                  <c:v>3.000000</c:v>
                </c:pt>
                <c:pt idx="118">
                  <c:v>10.000000</c:v>
                </c:pt>
                <c:pt idx="119">
                  <c:v>8.000000</c:v>
                </c:pt>
                <c:pt idx="120">
                  <c:v>8.000000</c:v>
                </c:pt>
                <c:pt idx="121">
                  <c:v>9.000000</c:v>
                </c:pt>
                <c:pt idx="122">
                  <c:v>4.000000</c:v>
                </c:pt>
                <c:pt idx="123">
                  <c:v>7.000000</c:v>
                </c:pt>
                <c:pt idx="124">
                  <c:v>9.000000</c:v>
                </c:pt>
                <c:pt idx="125">
                  <c:v>15.000000</c:v>
                </c:pt>
                <c:pt idx="126">
                  <c:v>5.000000</c:v>
                </c:pt>
                <c:pt idx="127">
                  <c:v>6.000000</c:v>
                </c:pt>
                <c:pt idx="128">
                  <c:v>8.000000</c:v>
                </c:pt>
                <c:pt idx="129">
                  <c:v>3.000000</c:v>
                </c:pt>
                <c:pt idx="130">
                  <c:v>12.000000</c:v>
                </c:pt>
                <c:pt idx="131">
                  <c:v>7.000000</c:v>
                </c:pt>
                <c:pt idx="132">
                  <c:v>10.000000</c:v>
                </c:pt>
                <c:pt idx="133">
                  <c:v>2.000000</c:v>
                </c:pt>
                <c:pt idx="134">
                  <c:v>6.000000</c:v>
                </c:pt>
                <c:pt idx="135">
                  <c:v>4.000000</c:v>
                </c:pt>
              </c:numCache>
            </c:numRef>
          </c:yVal>
          <c:smooth val="0"/>
        </c:ser>
        <c:ser>
          <c:idx val="2"/>
          <c:order val="2"/>
          <c:tx>
            <c:v>Major Hurricanes</c:v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FFBF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1"/>
            <c:dispEq val="0"/>
          </c:trendline>
          <c:xVal>
            <c:numRef>
              <c:f>'All - Raw Data Analysis'!$P$33,'All - Raw Data Analysis'!$P$34:$P$168</c:f>
              <c:numCache>
                <c:ptCount val="136"/>
                <c:pt idx="0">
                  <c:v>-42.410556</c:v>
                </c:pt>
                <c:pt idx="1">
                  <c:v>-39.406667</c:v>
                </c:pt>
                <c:pt idx="2">
                  <c:v>-40.279778</c:v>
                </c:pt>
                <c:pt idx="3">
                  <c:v>-41.501667</c:v>
                </c:pt>
                <c:pt idx="4">
                  <c:v>-45.711611</c:v>
                </c:pt>
                <c:pt idx="5">
                  <c:v>-34.015667</c:v>
                </c:pt>
                <c:pt idx="6">
                  <c:v>-33.902833</c:v>
                </c:pt>
                <c:pt idx="7">
                  <c:v>-51.280389</c:v>
                </c:pt>
                <c:pt idx="8">
                  <c:v>-42.075317</c:v>
                </c:pt>
                <c:pt idx="9">
                  <c:v>-43.581111</c:v>
                </c:pt>
                <c:pt idx="10">
                  <c:v>-54.999667</c:v>
                </c:pt>
                <c:pt idx="11">
                  <c:v>-48.684500</c:v>
                </c:pt>
                <c:pt idx="12">
                  <c:v>-42.256111</c:v>
                </c:pt>
                <c:pt idx="13">
                  <c:v>-53.375333</c:v>
                </c:pt>
                <c:pt idx="14">
                  <c:v>-41.117556</c:v>
                </c:pt>
                <c:pt idx="15">
                  <c:v>-49.570444</c:v>
                </c:pt>
                <c:pt idx="16">
                  <c:v>-41.546667</c:v>
                </c:pt>
                <c:pt idx="17">
                  <c:v>-43.168889</c:v>
                </c:pt>
                <c:pt idx="18">
                  <c:v>-51.616111</c:v>
                </c:pt>
                <c:pt idx="19">
                  <c:v>-45.773333</c:v>
                </c:pt>
                <c:pt idx="20">
                  <c:v>-43.358333</c:v>
                </c:pt>
                <c:pt idx="21">
                  <c:v>-49.672556</c:v>
                </c:pt>
                <c:pt idx="22">
                  <c:v>-40.395333</c:v>
                </c:pt>
                <c:pt idx="23">
                  <c:v>-57.552500</c:v>
                </c:pt>
                <c:pt idx="24">
                  <c:v>-61.560556</c:v>
                </c:pt>
                <c:pt idx="25">
                  <c:v>-53.021889</c:v>
                </c:pt>
                <c:pt idx="26">
                  <c:v>-52.024444</c:v>
                </c:pt>
                <c:pt idx="27">
                  <c:v>-53.118667</c:v>
                </c:pt>
                <c:pt idx="28">
                  <c:v>-61.058333</c:v>
                </c:pt>
                <c:pt idx="29">
                  <c:v>-62.073667</c:v>
                </c:pt>
                <c:pt idx="30">
                  <c:v>-60.389222</c:v>
                </c:pt>
                <c:pt idx="31">
                  <c:v>-62.264833</c:v>
                </c:pt>
                <c:pt idx="32">
                  <c:v>-52.797889</c:v>
                </c:pt>
                <c:pt idx="33">
                  <c:v>-41.591167</c:v>
                </c:pt>
                <c:pt idx="34">
                  <c:v>-49.613333</c:v>
                </c:pt>
                <c:pt idx="35">
                  <c:v>-44.183889</c:v>
                </c:pt>
                <c:pt idx="36">
                  <c:v>-39.831569</c:v>
                </c:pt>
                <c:pt idx="37">
                  <c:v>-49.483889</c:v>
                </c:pt>
                <c:pt idx="38">
                  <c:v>-45.264444</c:v>
                </c:pt>
                <c:pt idx="39">
                  <c:v>-32.254667</c:v>
                </c:pt>
                <c:pt idx="40">
                  <c:v>-36.217556</c:v>
                </c:pt>
                <c:pt idx="41">
                  <c:v>-48.486389</c:v>
                </c:pt>
                <c:pt idx="42">
                  <c:v>-50.388000</c:v>
                </c:pt>
                <c:pt idx="43">
                  <c:v>-49.786778</c:v>
                </c:pt>
                <c:pt idx="44">
                  <c:v>-50.851389</c:v>
                </c:pt>
                <c:pt idx="45">
                  <c:v>-45.899389</c:v>
                </c:pt>
                <c:pt idx="46">
                  <c:v>-41.997778</c:v>
                </c:pt>
                <c:pt idx="47">
                  <c:v>-44.049722</c:v>
                </c:pt>
                <c:pt idx="48">
                  <c:v>-47.128556</c:v>
                </c:pt>
                <c:pt idx="49">
                  <c:v>-47.982778</c:v>
                </c:pt>
                <c:pt idx="50">
                  <c:v>-41.111111</c:v>
                </c:pt>
                <c:pt idx="51">
                  <c:v>-40.600056</c:v>
                </c:pt>
                <c:pt idx="52">
                  <c:v>-43.919444</c:v>
                </c:pt>
                <c:pt idx="53">
                  <c:v>-45.734278</c:v>
                </c:pt>
                <c:pt idx="54">
                  <c:v>-42.743556</c:v>
                </c:pt>
                <c:pt idx="55">
                  <c:v>-42.067056</c:v>
                </c:pt>
                <c:pt idx="56">
                  <c:v>-41.367278</c:v>
                </c:pt>
                <c:pt idx="57">
                  <c:v>-36.617778</c:v>
                </c:pt>
                <c:pt idx="58">
                  <c:v>-43.176444</c:v>
                </c:pt>
                <c:pt idx="59">
                  <c:v>-39.404811</c:v>
                </c:pt>
                <c:pt idx="60">
                  <c:v>-27.567778</c:v>
                </c:pt>
                <c:pt idx="61">
                  <c:v>-18.498611</c:v>
                </c:pt>
                <c:pt idx="62">
                  <c:v>-20.701111</c:v>
                </c:pt>
                <c:pt idx="63">
                  <c:v>-21.155833</c:v>
                </c:pt>
                <c:pt idx="64">
                  <c:v>-21.265000</c:v>
                </c:pt>
                <c:pt idx="65">
                  <c:v>-20.593294</c:v>
                </c:pt>
                <c:pt idx="66">
                  <c:v>-33.543722</c:v>
                </c:pt>
                <c:pt idx="67">
                  <c:v>-40.898817</c:v>
                </c:pt>
                <c:pt idx="68">
                  <c:v>-40.347556</c:v>
                </c:pt>
                <c:pt idx="69">
                  <c:v>-38.515667</c:v>
                </c:pt>
                <c:pt idx="70">
                  <c:v>-38.636722</c:v>
                </c:pt>
                <c:pt idx="71">
                  <c:v>-32.831333</c:v>
                </c:pt>
                <c:pt idx="72">
                  <c:v>-31.125333</c:v>
                </c:pt>
                <c:pt idx="73">
                  <c:v>-33.522500</c:v>
                </c:pt>
                <c:pt idx="74">
                  <c:v>-41.346667</c:v>
                </c:pt>
                <c:pt idx="75">
                  <c:v>-44.070222</c:v>
                </c:pt>
                <c:pt idx="76">
                  <c:v>-42.093333</c:v>
                </c:pt>
                <c:pt idx="77">
                  <c:v>-32.298889</c:v>
                </c:pt>
                <c:pt idx="78">
                  <c:v>-31.901111</c:v>
                </c:pt>
                <c:pt idx="79">
                  <c:v>-34.291611</c:v>
                </c:pt>
                <c:pt idx="80">
                  <c:v>-34.990000</c:v>
                </c:pt>
                <c:pt idx="81">
                  <c:v>-34.918111</c:v>
                </c:pt>
                <c:pt idx="82">
                  <c:v>-35.100611</c:v>
                </c:pt>
                <c:pt idx="83">
                  <c:v>-35.526667</c:v>
                </c:pt>
                <c:pt idx="84">
                  <c:v>-44.137778</c:v>
                </c:pt>
                <c:pt idx="85">
                  <c:v>-42.114556</c:v>
                </c:pt>
                <c:pt idx="86">
                  <c:v>-39.664889</c:v>
                </c:pt>
                <c:pt idx="87">
                  <c:v>-41.358889</c:v>
                </c:pt>
                <c:pt idx="88">
                  <c:v>-39.516667</c:v>
                </c:pt>
                <c:pt idx="89">
                  <c:v>-31.191111</c:v>
                </c:pt>
                <c:pt idx="90">
                  <c:v>-38.506111</c:v>
                </c:pt>
                <c:pt idx="91">
                  <c:v>-46.352278</c:v>
                </c:pt>
                <c:pt idx="92">
                  <c:v>-35.170722</c:v>
                </c:pt>
                <c:pt idx="93">
                  <c:v>-36.562889</c:v>
                </c:pt>
                <c:pt idx="94">
                  <c:v>-42.566944</c:v>
                </c:pt>
                <c:pt idx="95">
                  <c:v>-44.870556</c:v>
                </c:pt>
                <c:pt idx="96">
                  <c:v>-41.521333</c:v>
                </c:pt>
                <c:pt idx="97">
                  <c:v>-32.749833</c:v>
                </c:pt>
                <c:pt idx="98">
                  <c:v>-35.624444</c:v>
                </c:pt>
                <c:pt idx="99">
                  <c:v>-28.518478</c:v>
                </c:pt>
                <c:pt idx="100">
                  <c:v>-29.327556</c:v>
                </c:pt>
                <c:pt idx="101">
                  <c:v>-31.863722</c:v>
                </c:pt>
                <c:pt idx="102">
                  <c:v>-29.628056</c:v>
                </c:pt>
                <c:pt idx="103">
                  <c:v>-27.218611</c:v>
                </c:pt>
                <c:pt idx="104">
                  <c:v>-31.452778</c:v>
                </c:pt>
                <c:pt idx="105">
                  <c:v>-32.865167</c:v>
                </c:pt>
                <c:pt idx="106">
                  <c:v>-30.418778</c:v>
                </c:pt>
                <c:pt idx="107">
                  <c:v>-23.083333</c:v>
                </c:pt>
                <c:pt idx="108">
                  <c:v>-27.226889</c:v>
                </c:pt>
                <c:pt idx="109">
                  <c:v>-28.568056</c:v>
                </c:pt>
                <c:pt idx="110">
                  <c:v>-24.028722</c:v>
                </c:pt>
                <c:pt idx="111">
                  <c:v>-24.869944</c:v>
                </c:pt>
                <c:pt idx="112">
                  <c:v>-28.664667</c:v>
                </c:pt>
                <c:pt idx="113">
                  <c:v>-28.463167</c:v>
                </c:pt>
                <c:pt idx="114">
                  <c:v>-27.038444</c:v>
                </c:pt>
                <c:pt idx="115">
                  <c:v>-26.123722</c:v>
                </c:pt>
                <c:pt idx="116">
                  <c:v>-26.541000</c:v>
                </c:pt>
                <c:pt idx="117">
                  <c:v>-18.824333</c:v>
                </c:pt>
                <c:pt idx="118">
                  <c:v>-17.076056</c:v>
                </c:pt>
                <c:pt idx="119">
                  <c:v>-26.810722</c:v>
                </c:pt>
                <c:pt idx="120">
                  <c:v>-24.396111</c:v>
                </c:pt>
                <c:pt idx="121">
                  <c:v>-19.764444</c:v>
                </c:pt>
                <c:pt idx="122">
                  <c:v>-18.366556</c:v>
                </c:pt>
                <c:pt idx="123">
                  <c:v>-15.900278</c:v>
                </c:pt>
                <c:pt idx="124">
                  <c:v>-15.776889</c:v>
                </c:pt>
                <c:pt idx="125">
                  <c:v>-16.112611</c:v>
                </c:pt>
                <c:pt idx="126">
                  <c:v>-15.740611</c:v>
                </c:pt>
                <c:pt idx="127">
                  <c:v>-20.537444</c:v>
                </c:pt>
                <c:pt idx="128">
                  <c:v>-19.529778</c:v>
                </c:pt>
                <c:pt idx="129">
                  <c:v>-12.629889</c:v>
                </c:pt>
                <c:pt idx="130">
                  <c:v>-12.726556</c:v>
                </c:pt>
                <c:pt idx="131">
                  <c:v>-17.809000</c:v>
                </c:pt>
                <c:pt idx="132">
                  <c:v>-14.601111</c:v>
                </c:pt>
                <c:pt idx="133">
                  <c:v>-12.873389</c:v>
                </c:pt>
                <c:pt idx="134">
                  <c:v>-8.117944</c:v>
                </c:pt>
                <c:pt idx="135">
                  <c:v>-3.281889</c:v>
                </c:pt>
              </c:numCache>
            </c:numRef>
          </c:xVal>
          <c:yVal>
            <c:numRef>
              <c:f>'All - Raw Data Analysis'!$E$33,'All - Raw Data Analysis'!$E$34:$E$168</c:f>
              <c:numCache>
                <c:ptCount val="136"/>
                <c:pt idx="0">
                  <c:v>2.000000</c:v>
                </c:pt>
                <c:pt idx="1">
                  <c:v>0.000000</c:v>
                </c:pt>
                <c:pt idx="2">
                  <c:v>2.000000</c:v>
                </c:pt>
                <c:pt idx="3">
                  <c:v>2.000000</c:v>
                </c:pt>
                <c:pt idx="4">
                  <c:v>1.000000</c:v>
                </c:pt>
                <c:pt idx="5">
                  <c:v>0.000000</c:v>
                </c:pt>
                <c:pt idx="6">
                  <c:v>4.000000</c:v>
                </c:pt>
                <c:pt idx="7">
                  <c:v>2.000000</c:v>
                </c:pt>
                <c:pt idx="8">
                  <c:v>2.000000</c:v>
                </c:pt>
                <c:pt idx="9">
                  <c:v>0.000000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5.000000</c:v>
                </c:pt>
                <c:pt idx="14">
                  <c:v>4.000000</c:v>
                </c:pt>
                <c:pt idx="15">
                  <c:v>0.000000</c:v>
                </c:pt>
                <c:pt idx="16">
                  <c:v>2.000000</c:v>
                </c:pt>
                <c:pt idx="17">
                  <c:v>0.000000</c:v>
                </c:pt>
                <c:pt idx="18">
                  <c:v>1.000000</c:v>
                </c:pt>
                <c:pt idx="19">
                  <c:v>2.000000</c:v>
                </c:pt>
                <c:pt idx="20">
                  <c:v>2.000000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1.000000</c:v>
                </c:pt>
                <c:pt idx="24">
                  <c:v>0.000000</c:v>
                </c:pt>
                <c:pt idx="25">
                  <c:v>1.000000</c:v>
                </c:pt>
                <c:pt idx="26">
                  <c:v>3.000000</c:v>
                </c:pt>
                <c:pt idx="27">
                  <c:v>0.000000</c:v>
                </c:pt>
                <c:pt idx="28">
                  <c:v>1.000000</c:v>
                </c:pt>
                <c:pt idx="29">
                  <c:v>4.000000</c:v>
                </c:pt>
                <c:pt idx="30">
                  <c:v>1.000000</c:v>
                </c:pt>
                <c:pt idx="31">
                  <c:v>0.000000</c:v>
                </c:pt>
                <c:pt idx="32">
                  <c:v>1.000000</c:v>
                </c:pt>
                <c:pt idx="33">
                  <c:v>0.000000</c:v>
                </c:pt>
                <c:pt idx="34">
                  <c:v>0.000000</c:v>
                </c:pt>
                <c:pt idx="35">
                  <c:v>3.000000</c:v>
                </c:pt>
                <c:pt idx="36">
                  <c:v>5.000000</c:v>
                </c:pt>
                <c:pt idx="37">
                  <c:v>2.000000</c:v>
                </c:pt>
                <c:pt idx="38">
                  <c:v>1.000000</c:v>
                </c:pt>
                <c:pt idx="39">
                  <c:v>1.000000</c:v>
                </c:pt>
                <c:pt idx="40">
                  <c:v>0.000000</c:v>
                </c:pt>
                <c:pt idx="41">
                  <c:v>2.000000</c:v>
                </c:pt>
                <c:pt idx="42">
                  <c:v>1.000000</c:v>
                </c:pt>
                <c:pt idx="43">
                  <c:v>1.000000</c:v>
                </c:pt>
                <c:pt idx="44">
                  <c:v>2.000000</c:v>
                </c:pt>
                <c:pt idx="45">
                  <c:v>0.000000</c:v>
                </c:pt>
                <c:pt idx="46">
                  <c:v>6.000000</c:v>
                </c:pt>
                <c:pt idx="47">
                  <c:v>1.000000</c:v>
                </c:pt>
                <c:pt idx="48">
                  <c:v>1.000000</c:v>
                </c:pt>
                <c:pt idx="49">
                  <c:v>1.000000</c:v>
                </c:pt>
                <c:pt idx="50">
                  <c:v>2.000000</c:v>
                </c:pt>
                <c:pt idx="51">
                  <c:v>1.000000</c:v>
                </c:pt>
                <c:pt idx="52">
                  <c:v>4.000000</c:v>
                </c:pt>
                <c:pt idx="53">
                  <c:v>6.000000</c:v>
                </c:pt>
                <c:pt idx="54">
                  <c:v>1.000000</c:v>
                </c:pt>
                <c:pt idx="55">
                  <c:v>3.000000</c:v>
                </c:pt>
                <c:pt idx="56">
                  <c:v>1.000000</c:v>
                </c:pt>
                <c:pt idx="57">
                  <c:v>1.000000</c:v>
                </c:pt>
                <c:pt idx="58">
                  <c:v>2.000000</c:v>
                </c:pt>
                <c:pt idx="59">
                  <c:v>1.000000</c:v>
                </c:pt>
                <c:pt idx="60">
                  <c:v>0.000000</c:v>
                </c:pt>
                <c:pt idx="61">
                  <c:v>3.000000</c:v>
                </c:pt>
                <c:pt idx="62">
                  <c:v>1.000000</c:v>
                </c:pt>
                <c:pt idx="63">
                  <c:v>2.000000</c:v>
                </c:pt>
                <c:pt idx="64">
                  <c:v>3.000000</c:v>
                </c:pt>
                <c:pt idx="65">
                  <c:v>2.000000</c:v>
                </c:pt>
                <c:pt idx="66">
                  <c:v>1.000000</c:v>
                </c:pt>
                <c:pt idx="67">
                  <c:v>2.000000</c:v>
                </c:pt>
                <c:pt idx="68">
                  <c:v>4.000000</c:v>
                </c:pt>
                <c:pt idx="69">
                  <c:v>3.000000</c:v>
                </c:pt>
                <c:pt idx="70">
                  <c:v>8.000000</c:v>
                </c:pt>
                <c:pt idx="71">
                  <c:v>5.000000</c:v>
                </c:pt>
                <c:pt idx="72">
                  <c:v>3.000000</c:v>
                </c:pt>
                <c:pt idx="73">
                  <c:v>4.000000</c:v>
                </c:pt>
                <c:pt idx="74">
                  <c:v>2.000000</c:v>
                </c:pt>
                <c:pt idx="75">
                  <c:v>6.000000</c:v>
                </c:pt>
                <c:pt idx="76">
                  <c:v>2.000000</c:v>
                </c:pt>
                <c:pt idx="77">
                  <c:v>2.000000</c:v>
                </c:pt>
                <c:pt idx="78">
                  <c:v>5.000000</c:v>
                </c:pt>
                <c:pt idx="79">
                  <c:v>2.000000</c:v>
                </c:pt>
                <c:pt idx="80">
                  <c:v>2.000000</c:v>
                </c:pt>
                <c:pt idx="81">
                  <c:v>7.000000</c:v>
                </c:pt>
                <c:pt idx="82">
                  <c:v>1.000000</c:v>
                </c:pt>
                <c:pt idx="83">
                  <c:v>2.000000</c:v>
                </c:pt>
                <c:pt idx="84">
                  <c:v>6.000000</c:v>
                </c:pt>
                <c:pt idx="85">
                  <c:v>1.000000</c:v>
                </c:pt>
                <c:pt idx="86">
                  <c:v>3.000000</c:v>
                </c:pt>
                <c:pt idx="87">
                  <c:v>1.000000</c:v>
                </c:pt>
                <c:pt idx="88">
                  <c:v>0.000000</c:v>
                </c:pt>
                <c:pt idx="89">
                  <c:v>5.000000</c:v>
                </c:pt>
                <c:pt idx="90">
                  <c:v>2.000000</c:v>
                </c:pt>
                <c:pt idx="91">
                  <c:v>1.000000</c:v>
                </c:pt>
                <c:pt idx="92">
                  <c:v>0.000000</c:v>
                </c:pt>
                <c:pt idx="93">
                  <c:v>1.000000</c:v>
                </c:pt>
                <c:pt idx="94">
                  <c:v>2.000000</c:v>
                </c:pt>
                <c:pt idx="95">
                  <c:v>3.000000</c:v>
                </c:pt>
                <c:pt idx="96">
                  <c:v>2.000000</c:v>
                </c:pt>
                <c:pt idx="97">
                  <c:v>1.000000</c:v>
                </c:pt>
                <c:pt idx="98">
                  <c:v>2.000000</c:v>
                </c:pt>
                <c:pt idx="99">
                  <c:v>2.000000</c:v>
                </c:pt>
                <c:pt idx="100">
                  <c:v>2.000000</c:v>
                </c:pt>
                <c:pt idx="101">
                  <c:v>3.000000</c:v>
                </c:pt>
                <c:pt idx="102">
                  <c:v>1.000000</c:v>
                </c:pt>
                <c:pt idx="103">
                  <c:v>1.000000</c:v>
                </c:pt>
                <c:pt idx="104">
                  <c:v>1.000000</c:v>
                </c:pt>
                <c:pt idx="105">
                  <c:v>3.000000</c:v>
                </c:pt>
                <c:pt idx="106">
                  <c:v>0.000000</c:v>
                </c:pt>
                <c:pt idx="107">
                  <c:v>1.000000</c:v>
                </c:pt>
                <c:pt idx="108">
                  <c:v>3.000000</c:v>
                </c:pt>
                <c:pt idx="109">
                  <c:v>2.000000</c:v>
                </c:pt>
                <c:pt idx="110">
                  <c:v>1.000000</c:v>
                </c:pt>
                <c:pt idx="111">
                  <c:v>2.000000</c:v>
                </c:pt>
                <c:pt idx="112">
                  <c:v>1.000000</c:v>
                </c:pt>
                <c:pt idx="113">
                  <c:v>1.000000</c:v>
                </c:pt>
                <c:pt idx="114">
                  <c:v>0.000000</c:v>
                </c:pt>
                <c:pt idx="115">
                  <c:v>5.000000</c:v>
                </c:pt>
                <c:pt idx="116">
                  <c:v>6.000000</c:v>
                </c:pt>
                <c:pt idx="117">
                  <c:v>1.000000</c:v>
                </c:pt>
                <c:pt idx="118">
                  <c:v>3.000000</c:v>
                </c:pt>
                <c:pt idx="119">
                  <c:v>5.000000</c:v>
                </c:pt>
                <c:pt idx="120">
                  <c:v>3.000000</c:v>
                </c:pt>
                <c:pt idx="121">
                  <c:v>4.000000</c:v>
                </c:pt>
                <c:pt idx="122">
                  <c:v>2.000000</c:v>
                </c:pt>
                <c:pt idx="123">
                  <c:v>3.000000</c:v>
                </c:pt>
                <c:pt idx="124">
                  <c:v>6.000000</c:v>
                </c:pt>
                <c:pt idx="125">
                  <c:v>7.000000</c:v>
                </c:pt>
                <c:pt idx="126">
                  <c:v>2.000000</c:v>
                </c:pt>
                <c:pt idx="127">
                  <c:v>2.000000</c:v>
                </c:pt>
                <c:pt idx="128">
                  <c:v>5.000000</c:v>
                </c:pt>
                <c:pt idx="129">
                  <c:v>2.000000</c:v>
                </c:pt>
                <c:pt idx="130">
                  <c:v>5.000000</c:v>
                </c:pt>
                <c:pt idx="131">
                  <c:v>4.000000</c:v>
                </c:pt>
                <c:pt idx="132">
                  <c:v>2.000000</c:v>
                </c:pt>
                <c:pt idx="133">
                  <c:v>0.000000</c:v>
                </c:pt>
                <c:pt idx="134">
                  <c:v>2.000000</c:v>
                </c:pt>
                <c:pt idx="135">
                  <c:v>2.000000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7.5"/>
        <c:minorUnit val="8.7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10318"/>
          <c:y val="0.347998"/>
          <c:w val="0.289682"/>
          <c:h val="0.1469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ACE Over Time</a:t>
            </a:r>
          </a:p>
        </c:rich>
      </c:tx>
      <c:layout>
        <c:manualLayout>
          <c:xMode val="edge"/>
          <c:yMode val="edge"/>
          <c:x val="0.399985"/>
          <c:y val="0"/>
          <c:w val="0.200029"/>
          <c:h val="0.088053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93349"/>
          <c:y val="0.0880533"/>
          <c:w val="0.902401"/>
          <c:h val="0.843789"/>
        </c:manualLayout>
      </c:layout>
      <c:scatterChart>
        <c:scatterStyle val="lineMarker"/>
        <c:varyColors val="0"/>
        <c:ser>
          <c:idx val="0"/>
          <c:order val="0"/>
          <c:tx>
            <c:v>Untitled 2</c:v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'All - Raw Data Analysis'!$A$4,'All - Raw Data Analysis'!$A$5:$A$169</c:f>
              <c:numCache>
                <c:ptCount val="166"/>
                <c:pt idx="0">
                  <c:v>1851.000000</c:v>
                </c:pt>
                <c:pt idx="1">
                  <c:v>1852.000000</c:v>
                </c:pt>
                <c:pt idx="2">
                  <c:v>1853.000000</c:v>
                </c:pt>
                <c:pt idx="3">
                  <c:v>1854.000000</c:v>
                </c:pt>
                <c:pt idx="4">
                  <c:v>1855.000000</c:v>
                </c:pt>
                <c:pt idx="5">
                  <c:v>1856.000000</c:v>
                </c:pt>
                <c:pt idx="6">
                  <c:v>1857.000000</c:v>
                </c:pt>
                <c:pt idx="7">
                  <c:v>1858.000000</c:v>
                </c:pt>
                <c:pt idx="8">
                  <c:v>1859.000000</c:v>
                </c:pt>
                <c:pt idx="9">
                  <c:v>1860.000000</c:v>
                </c:pt>
                <c:pt idx="10">
                  <c:v>1861.000000</c:v>
                </c:pt>
                <c:pt idx="11">
                  <c:v>1862.000000</c:v>
                </c:pt>
                <c:pt idx="12">
                  <c:v>1863.000000</c:v>
                </c:pt>
                <c:pt idx="13">
                  <c:v>1864.000000</c:v>
                </c:pt>
                <c:pt idx="14">
                  <c:v>1865.000000</c:v>
                </c:pt>
                <c:pt idx="15">
                  <c:v>1866.000000</c:v>
                </c:pt>
                <c:pt idx="16">
                  <c:v>1867.000000</c:v>
                </c:pt>
                <c:pt idx="17">
                  <c:v>1868.000000</c:v>
                </c:pt>
                <c:pt idx="18">
                  <c:v>1869.000000</c:v>
                </c:pt>
                <c:pt idx="19">
                  <c:v>1870.000000</c:v>
                </c:pt>
                <c:pt idx="20">
                  <c:v>1871.000000</c:v>
                </c:pt>
                <c:pt idx="21">
                  <c:v>1872.000000</c:v>
                </c:pt>
                <c:pt idx="22">
                  <c:v>1873.000000</c:v>
                </c:pt>
                <c:pt idx="23">
                  <c:v>1874.000000</c:v>
                </c:pt>
                <c:pt idx="24">
                  <c:v>1875.000000</c:v>
                </c:pt>
                <c:pt idx="25">
                  <c:v>1876.000000</c:v>
                </c:pt>
                <c:pt idx="26">
                  <c:v>1877.000000</c:v>
                </c:pt>
                <c:pt idx="27">
                  <c:v>1878.000000</c:v>
                </c:pt>
                <c:pt idx="28">
                  <c:v>1879.000000</c:v>
                </c:pt>
                <c:pt idx="29">
                  <c:v>1880.000000</c:v>
                </c:pt>
                <c:pt idx="30">
                  <c:v>1881.000000</c:v>
                </c:pt>
                <c:pt idx="31">
                  <c:v>1882.000000</c:v>
                </c:pt>
                <c:pt idx="32">
                  <c:v>1883.000000</c:v>
                </c:pt>
                <c:pt idx="33">
                  <c:v>1884.000000</c:v>
                </c:pt>
                <c:pt idx="34">
                  <c:v>1885.000000</c:v>
                </c:pt>
                <c:pt idx="35">
                  <c:v>1886.000000</c:v>
                </c:pt>
                <c:pt idx="36">
                  <c:v>1887.000000</c:v>
                </c:pt>
                <c:pt idx="37">
                  <c:v>1888.000000</c:v>
                </c:pt>
                <c:pt idx="38">
                  <c:v>1889.000000</c:v>
                </c:pt>
                <c:pt idx="39">
                  <c:v>1890.000000</c:v>
                </c:pt>
                <c:pt idx="40">
                  <c:v>1891.000000</c:v>
                </c:pt>
                <c:pt idx="41">
                  <c:v>1892.000000</c:v>
                </c:pt>
                <c:pt idx="42">
                  <c:v>1893.000000</c:v>
                </c:pt>
                <c:pt idx="43">
                  <c:v>1894.000000</c:v>
                </c:pt>
                <c:pt idx="44">
                  <c:v>1895.000000</c:v>
                </c:pt>
                <c:pt idx="45">
                  <c:v>1896.000000</c:v>
                </c:pt>
                <c:pt idx="46">
                  <c:v>1897.000000</c:v>
                </c:pt>
                <c:pt idx="47">
                  <c:v>1898.000000</c:v>
                </c:pt>
                <c:pt idx="48">
                  <c:v>1899.000000</c:v>
                </c:pt>
                <c:pt idx="49">
                  <c:v>1900.000000</c:v>
                </c:pt>
                <c:pt idx="50">
                  <c:v>1901.000000</c:v>
                </c:pt>
                <c:pt idx="51">
                  <c:v>1902.000000</c:v>
                </c:pt>
                <c:pt idx="52">
                  <c:v>1903.000000</c:v>
                </c:pt>
                <c:pt idx="53">
                  <c:v>1904.000000</c:v>
                </c:pt>
                <c:pt idx="54">
                  <c:v>1905.000000</c:v>
                </c:pt>
                <c:pt idx="55">
                  <c:v>1906.000000</c:v>
                </c:pt>
                <c:pt idx="56">
                  <c:v>1907.000000</c:v>
                </c:pt>
                <c:pt idx="57">
                  <c:v>1908.000000</c:v>
                </c:pt>
                <c:pt idx="58">
                  <c:v>1909.000000</c:v>
                </c:pt>
                <c:pt idx="59">
                  <c:v>1910.000000</c:v>
                </c:pt>
                <c:pt idx="60">
                  <c:v>1911.000000</c:v>
                </c:pt>
                <c:pt idx="61">
                  <c:v>1912.000000</c:v>
                </c:pt>
                <c:pt idx="62">
                  <c:v>1913.000000</c:v>
                </c:pt>
                <c:pt idx="63">
                  <c:v>1914.000000</c:v>
                </c:pt>
                <c:pt idx="64">
                  <c:v>1915.000000</c:v>
                </c:pt>
                <c:pt idx="65">
                  <c:v>1916.000000</c:v>
                </c:pt>
                <c:pt idx="66">
                  <c:v>1917.000000</c:v>
                </c:pt>
                <c:pt idx="67">
                  <c:v>1918.000000</c:v>
                </c:pt>
                <c:pt idx="68">
                  <c:v>1919.000000</c:v>
                </c:pt>
                <c:pt idx="69">
                  <c:v>1920.000000</c:v>
                </c:pt>
                <c:pt idx="70">
                  <c:v>1921.000000</c:v>
                </c:pt>
                <c:pt idx="71">
                  <c:v>1922.000000</c:v>
                </c:pt>
                <c:pt idx="72">
                  <c:v>1923.000000</c:v>
                </c:pt>
                <c:pt idx="73">
                  <c:v>1924.000000</c:v>
                </c:pt>
                <c:pt idx="74">
                  <c:v>1925.000000</c:v>
                </c:pt>
                <c:pt idx="75">
                  <c:v>1926.000000</c:v>
                </c:pt>
                <c:pt idx="76">
                  <c:v>1927.000000</c:v>
                </c:pt>
                <c:pt idx="77">
                  <c:v>1928.000000</c:v>
                </c:pt>
                <c:pt idx="78">
                  <c:v>1929.000000</c:v>
                </c:pt>
                <c:pt idx="79">
                  <c:v>1930.000000</c:v>
                </c:pt>
                <c:pt idx="80">
                  <c:v>1931.000000</c:v>
                </c:pt>
                <c:pt idx="81">
                  <c:v>1932.000000</c:v>
                </c:pt>
                <c:pt idx="82">
                  <c:v>1933.000000</c:v>
                </c:pt>
                <c:pt idx="83">
                  <c:v>1934.000000</c:v>
                </c:pt>
                <c:pt idx="84">
                  <c:v>1935.000000</c:v>
                </c:pt>
                <c:pt idx="85">
                  <c:v>1936.000000</c:v>
                </c:pt>
                <c:pt idx="86">
                  <c:v>1937.000000</c:v>
                </c:pt>
                <c:pt idx="87">
                  <c:v>1938.000000</c:v>
                </c:pt>
                <c:pt idx="88">
                  <c:v>1939.000000</c:v>
                </c:pt>
                <c:pt idx="89">
                  <c:v>1940.000000</c:v>
                </c:pt>
                <c:pt idx="90">
                  <c:v>1941.000000</c:v>
                </c:pt>
                <c:pt idx="91">
                  <c:v>1942.000000</c:v>
                </c:pt>
                <c:pt idx="92">
                  <c:v>1943.000000</c:v>
                </c:pt>
                <c:pt idx="93">
                  <c:v>1944.000000</c:v>
                </c:pt>
                <c:pt idx="94">
                  <c:v>1945.000000</c:v>
                </c:pt>
                <c:pt idx="95">
                  <c:v>1946.000000</c:v>
                </c:pt>
                <c:pt idx="96">
                  <c:v>1947.000000</c:v>
                </c:pt>
                <c:pt idx="97">
                  <c:v>1948.000000</c:v>
                </c:pt>
                <c:pt idx="98">
                  <c:v>1949.000000</c:v>
                </c:pt>
                <c:pt idx="99">
                  <c:v>1950.000000</c:v>
                </c:pt>
                <c:pt idx="100">
                  <c:v>1951.000000</c:v>
                </c:pt>
                <c:pt idx="101">
                  <c:v>1952.000000</c:v>
                </c:pt>
                <c:pt idx="102">
                  <c:v>1953.000000</c:v>
                </c:pt>
                <c:pt idx="103">
                  <c:v>1954.000000</c:v>
                </c:pt>
                <c:pt idx="104">
                  <c:v>1955.000000</c:v>
                </c:pt>
                <c:pt idx="105">
                  <c:v>1956.000000</c:v>
                </c:pt>
                <c:pt idx="106">
                  <c:v>1957.000000</c:v>
                </c:pt>
                <c:pt idx="107">
                  <c:v>1958.000000</c:v>
                </c:pt>
                <c:pt idx="108">
                  <c:v>1959.000000</c:v>
                </c:pt>
                <c:pt idx="109">
                  <c:v>1960.000000</c:v>
                </c:pt>
                <c:pt idx="110">
                  <c:v>1961.000000</c:v>
                </c:pt>
                <c:pt idx="111">
                  <c:v>1962.000000</c:v>
                </c:pt>
                <c:pt idx="112">
                  <c:v>1963.000000</c:v>
                </c:pt>
                <c:pt idx="113">
                  <c:v>1964.000000</c:v>
                </c:pt>
                <c:pt idx="114">
                  <c:v>1965.000000</c:v>
                </c:pt>
                <c:pt idx="115">
                  <c:v>1966.000000</c:v>
                </c:pt>
                <c:pt idx="116">
                  <c:v>1967.000000</c:v>
                </c:pt>
                <c:pt idx="117">
                  <c:v>1968.000000</c:v>
                </c:pt>
                <c:pt idx="118">
                  <c:v>1969.000000</c:v>
                </c:pt>
                <c:pt idx="119">
                  <c:v>1970.000000</c:v>
                </c:pt>
                <c:pt idx="120">
                  <c:v>1971.000000</c:v>
                </c:pt>
                <c:pt idx="121">
                  <c:v>1972.000000</c:v>
                </c:pt>
                <c:pt idx="122">
                  <c:v>1973.000000</c:v>
                </c:pt>
                <c:pt idx="123">
                  <c:v>1974.000000</c:v>
                </c:pt>
                <c:pt idx="124">
                  <c:v>1975.000000</c:v>
                </c:pt>
                <c:pt idx="125">
                  <c:v>1976.000000</c:v>
                </c:pt>
                <c:pt idx="126">
                  <c:v>1977.000000</c:v>
                </c:pt>
                <c:pt idx="127">
                  <c:v>1978.000000</c:v>
                </c:pt>
                <c:pt idx="128">
                  <c:v>1979.000000</c:v>
                </c:pt>
                <c:pt idx="129">
                  <c:v>1980.000000</c:v>
                </c:pt>
                <c:pt idx="130">
                  <c:v>1981.000000</c:v>
                </c:pt>
                <c:pt idx="131">
                  <c:v>1982.000000</c:v>
                </c:pt>
                <c:pt idx="132">
                  <c:v>1983.000000</c:v>
                </c:pt>
                <c:pt idx="133">
                  <c:v>1984.000000</c:v>
                </c:pt>
                <c:pt idx="134">
                  <c:v>1985.000000</c:v>
                </c:pt>
                <c:pt idx="135">
                  <c:v>1986.000000</c:v>
                </c:pt>
                <c:pt idx="136">
                  <c:v>1987.000000</c:v>
                </c:pt>
                <c:pt idx="137">
                  <c:v>1988.000000</c:v>
                </c:pt>
                <c:pt idx="138">
                  <c:v>1989.000000</c:v>
                </c:pt>
                <c:pt idx="139">
                  <c:v>1990.000000</c:v>
                </c:pt>
                <c:pt idx="140">
                  <c:v>1991.000000</c:v>
                </c:pt>
                <c:pt idx="141">
                  <c:v>1992.000000</c:v>
                </c:pt>
                <c:pt idx="142">
                  <c:v>1993.000000</c:v>
                </c:pt>
                <c:pt idx="143">
                  <c:v>1994.000000</c:v>
                </c:pt>
                <c:pt idx="144">
                  <c:v>1995.000000</c:v>
                </c:pt>
                <c:pt idx="145">
                  <c:v>1996.000000</c:v>
                </c:pt>
                <c:pt idx="146">
                  <c:v>1997.000000</c:v>
                </c:pt>
                <c:pt idx="147">
                  <c:v>1998.000000</c:v>
                </c:pt>
                <c:pt idx="148">
                  <c:v>1999.000000</c:v>
                </c:pt>
                <c:pt idx="149">
                  <c:v>2000.000000</c:v>
                </c:pt>
                <c:pt idx="150">
                  <c:v>2001.000000</c:v>
                </c:pt>
                <c:pt idx="151">
                  <c:v>2002.000000</c:v>
                </c:pt>
                <c:pt idx="152">
                  <c:v>2003.000000</c:v>
                </c:pt>
                <c:pt idx="153">
                  <c:v>2004.000000</c:v>
                </c:pt>
                <c:pt idx="154">
                  <c:v>2005.000000</c:v>
                </c:pt>
                <c:pt idx="155">
                  <c:v>2006.000000</c:v>
                </c:pt>
                <c:pt idx="156">
                  <c:v>2007.000000</c:v>
                </c:pt>
                <c:pt idx="157">
                  <c:v>2008.000000</c:v>
                </c:pt>
                <c:pt idx="158">
                  <c:v>2009.000000</c:v>
                </c:pt>
                <c:pt idx="159">
                  <c:v>2010.000000</c:v>
                </c:pt>
                <c:pt idx="160">
                  <c:v>2011.000000</c:v>
                </c:pt>
                <c:pt idx="161">
                  <c:v>2012.000000</c:v>
                </c:pt>
                <c:pt idx="162">
                  <c:v>2013.000000</c:v>
                </c:pt>
                <c:pt idx="163">
                  <c:v>2014.000000</c:v>
                </c:pt>
                <c:pt idx="164">
                  <c:v>2015.000000</c:v>
                </c:pt>
                <c:pt idx="165">
                  <c:v>2016.000000</c:v>
                </c:pt>
              </c:numCache>
            </c:numRef>
          </c:xVal>
          <c:yVal>
            <c:numRef>
              <c:f>'All - Raw Data Analysis'!$F$4,'All - Raw Data Analysis'!$F$5:$F$169</c:f>
              <c:numCache>
                <c:ptCount val="166"/>
                <c:pt idx="0">
                  <c:v>36.000000</c:v>
                </c:pt>
                <c:pt idx="1">
                  <c:v>73.000000</c:v>
                </c:pt>
                <c:pt idx="2">
                  <c:v>76.000000</c:v>
                </c:pt>
                <c:pt idx="3">
                  <c:v>31.000000</c:v>
                </c:pt>
                <c:pt idx="4">
                  <c:v>18.000000</c:v>
                </c:pt>
                <c:pt idx="5">
                  <c:v>49.000000</c:v>
                </c:pt>
                <c:pt idx="6">
                  <c:v>40.000000</c:v>
                </c:pt>
                <c:pt idx="7">
                  <c:v>45.000000</c:v>
                </c:pt>
                <c:pt idx="8">
                  <c:v>56.000000</c:v>
                </c:pt>
                <c:pt idx="9">
                  <c:v>62.000000</c:v>
                </c:pt>
                <c:pt idx="10">
                  <c:v>50.000000</c:v>
                </c:pt>
                <c:pt idx="11">
                  <c:v>46.000000</c:v>
                </c:pt>
                <c:pt idx="12">
                  <c:v>50.000000</c:v>
                </c:pt>
                <c:pt idx="13">
                  <c:v>27.000000</c:v>
                </c:pt>
                <c:pt idx="14">
                  <c:v>49.000000</c:v>
                </c:pt>
                <c:pt idx="15">
                  <c:v>84.000000</c:v>
                </c:pt>
                <c:pt idx="16">
                  <c:v>60.000000</c:v>
                </c:pt>
                <c:pt idx="17">
                  <c:v>35.000000</c:v>
                </c:pt>
                <c:pt idx="18">
                  <c:v>51.000000</c:v>
                </c:pt>
                <c:pt idx="19">
                  <c:v>88.000000</c:v>
                </c:pt>
                <c:pt idx="20">
                  <c:v>88.000000</c:v>
                </c:pt>
                <c:pt idx="21">
                  <c:v>65.000000</c:v>
                </c:pt>
                <c:pt idx="22">
                  <c:v>69.000000</c:v>
                </c:pt>
                <c:pt idx="23">
                  <c:v>47.000000</c:v>
                </c:pt>
                <c:pt idx="24">
                  <c:v>72.000000</c:v>
                </c:pt>
                <c:pt idx="25">
                  <c:v>57.000000</c:v>
                </c:pt>
                <c:pt idx="26">
                  <c:v>73.000000</c:v>
                </c:pt>
                <c:pt idx="27">
                  <c:v>181.000000</c:v>
                </c:pt>
                <c:pt idx="28">
                  <c:v>64.000000</c:v>
                </c:pt>
                <c:pt idx="29">
                  <c:v>131.000000</c:v>
                </c:pt>
                <c:pt idx="30">
                  <c:v>59.000000</c:v>
                </c:pt>
                <c:pt idx="31">
                  <c:v>59.000000</c:v>
                </c:pt>
                <c:pt idx="32">
                  <c:v>67.000000</c:v>
                </c:pt>
                <c:pt idx="33">
                  <c:v>72.000000</c:v>
                </c:pt>
                <c:pt idx="34">
                  <c:v>58.000000</c:v>
                </c:pt>
                <c:pt idx="35">
                  <c:v>166.000000</c:v>
                </c:pt>
                <c:pt idx="36">
                  <c:v>181.000000</c:v>
                </c:pt>
                <c:pt idx="37">
                  <c:v>85.000000</c:v>
                </c:pt>
                <c:pt idx="38">
                  <c:v>104.000000</c:v>
                </c:pt>
                <c:pt idx="39">
                  <c:v>33.000000</c:v>
                </c:pt>
                <c:pt idx="40">
                  <c:v>116.000000</c:v>
                </c:pt>
                <c:pt idx="41">
                  <c:v>116.000000</c:v>
                </c:pt>
                <c:pt idx="42">
                  <c:v>231.000000</c:v>
                </c:pt>
                <c:pt idx="43">
                  <c:v>135.000000</c:v>
                </c:pt>
                <c:pt idx="44">
                  <c:v>69.000000</c:v>
                </c:pt>
                <c:pt idx="45">
                  <c:v>136.000000</c:v>
                </c:pt>
                <c:pt idx="46">
                  <c:v>55.000000</c:v>
                </c:pt>
                <c:pt idx="47">
                  <c:v>113.000000</c:v>
                </c:pt>
                <c:pt idx="48">
                  <c:v>151.000000</c:v>
                </c:pt>
                <c:pt idx="49">
                  <c:v>83.000000</c:v>
                </c:pt>
                <c:pt idx="50">
                  <c:v>99.000000</c:v>
                </c:pt>
                <c:pt idx="51">
                  <c:v>33.000000</c:v>
                </c:pt>
                <c:pt idx="52">
                  <c:v>102.000000</c:v>
                </c:pt>
                <c:pt idx="53">
                  <c:v>30.000000</c:v>
                </c:pt>
                <c:pt idx="54">
                  <c:v>28.000000</c:v>
                </c:pt>
                <c:pt idx="55">
                  <c:v>163.000000</c:v>
                </c:pt>
                <c:pt idx="56">
                  <c:v>13.000000</c:v>
                </c:pt>
                <c:pt idx="57">
                  <c:v>95.000000</c:v>
                </c:pt>
                <c:pt idx="58">
                  <c:v>93.000000</c:v>
                </c:pt>
                <c:pt idx="59">
                  <c:v>64.000000</c:v>
                </c:pt>
                <c:pt idx="60">
                  <c:v>35.000000</c:v>
                </c:pt>
                <c:pt idx="61">
                  <c:v>57.000000</c:v>
                </c:pt>
                <c:pt idx="62">
                  <c:v>36.000000</c:v>
                </c:pt>
                <c:pt idx="63">
                  <c:v>3.000000</c:v>
                </c:pt>
                <c:pt idx="64">
                  <c:v>130.000000</c:v>
                </c:pt>
                <c:pt idx="65">
                  <c:v>144.000000</c:v>
                </c:pt>
                <c:pt idx="66">
                  <c:v>61.000000</c:v>
                </c:pt>
                <c:pt idx="67">
                  <c:v>40.000000</c:v>
                </c:pt>
                <c:pt idx="68">
                  <c:v>55.000000</c:v>
                </c:pt>
                <c:pt idx="69">
                  <c:v>30.000000</c:v>
                </c:pt>
                <c:pt idx="70">
                  <c:v>87.000000</c:v>
                </c:pt>
                <c:pt idx="71">
                  <c:v>55.000000</c:v>
                </c:pt>
                <c:pt idx="72">
                  <c:v>49.000000</c:v>
                </c:pt>
                <c:pt idx="73">
                  <c:v>100.000000</c:v>
                </c:pt>
                <c:pt idx="74">
                  <c:v>7.000000</c:v>
                </c:pt>
                <c:pt idx="75">
                  <c:v>230.000000</c:v>
                </c:pt>
                <c:pt idx="76">
                  <c:v>56.000000</c:v>
                </c:pt>
                <c:pt idx="77">
                  <c:v>83.000000</c:v>
                </c:pt>
                <c:pt idx="78">
                  <c:v>48.000000</c:v>
                </c:pt>
                <c:pt idx="79">
                  <c:v>50.000000</c:v>
                </c:pt>
                <c:pt idx="80">
                  <c:v>48.000000</c:v>
                </c:pt>
                <c:pt idx="81">
                  <c:v>170.000000</c:v>
                </c:pt>
                <c:pt idx="82">
                  <c:v>259.000000</c:v>
                </c:pt>
                <c:pt idx="83">
                  <c:v>48.000000</c:v>
                </c:pt>
                <c:pt idx="84">
                  <c:v>106.000000</c:v>
                </c:pt>
                <c:pt idx="85">
                  <c:v>100.000000</c:v>
                </c:pt>
                <c:pt idx="86">
                  <c:v>66.000000</c:v>
                </c:pt>
                <c:pt idx="87">
                  <c:v>78.000000</c:v>
                </c:pt>
                <c:pt idx="88">
                  <c:v>34.000000</c:v>
                </c:pt>
                <c:pt idx="89">
                  <c:v>68.000000</c:v>
                </c:pt>
                <c:pt idx="90">
                  <c:v>52.000000</c:v>
                </c:pt>
                <c:pt idx="91">
                  <c:v>63.000000</c:v>
                </c:pt>
                <c:pt idx="92">
                  <c:v>94.000000</c:v>
                </c:pt>
                <c:pt idx="93">
                  <c:v>104.000000</c:v>
                </c:pt>
                <c:pt idx="94">
                  <c:v>63.000000</c:v>
                </c:pt>
                <c:pt idx="95">
                  <c:v>22.000000</c:v>
                </c:pt>
                <c:pt idx="96">
                  <c:v>112.000000</c:v>
                </c:pt>
                <c:pt idx="97">
                  <c:v>106.000000</c:v>
                </c:pt>
                <c:pt idx="98">
                  <c:v>98.000000</c:v>
                </c:pt>
                <c:pt idx="99">
                  <c:v>243.000000</c:v>
                </c:pt>
                <c:pt idx="100">
                  <c:v>137.000000</c:v>
                </c:pt>
                <c:pt idx="101">
                  <c:v>87.000000</c:v>
                </c:pt>
                <c:pt idx="102">
                  <c:v>104.000000</c:v>
                </c:pt>
                <c:pt idx="103">
                  <c:v>113.000000</c:v>
                </c:pt>
                <c:pt idx="104">
                  <c:v>199.000000</c:v>
                </c:pt>
                <c:pt idx="105">
                  <c:v>54.000000</c:v>
                </c:pt>
                <c:pt idx="106">
                  <c:v>84.000000</c:v>
                </c:pt>
                <c:pt idx="107">
                  <c:v>121.000000</c:v>
                </c:pt>
                <c:pt idx="108">
                  <c:v>77.000000</c:v>
                </c:pt>
                <c:pt idx="109">
                  <c:v>88.000000</c:v>
                </c:pt>
                <c:pt idx="110">
                  <c:v>205.000000</c:v>
                </c:pt>
                <c:pt idx="111">
                  <c:v>36.000000</c:v>
                </c:pt>
                <c:pt idx="112">
                  <c:v>118.000000</c:v>
                </c:pt>
                <c:pt idx="113">
                  <c:v>170.000000</c:v>
                </c:pt>
                <c:pt idx="114">
                  <c:v>84.000000</c:v>
                </c:pt>
                <c:pt idx="115">
                  <c:v>145.000000</c:v>
                </c:pt>
                <c:pt idx="116">
                  <c:v>122.000000</c:v>
                </c:pt>
                <c:pt idx="117">
                  <c:v>45.000000</c:v>
                </c:pt>
                <c:pt idx="118">
                  <c:v>166.000000</c:v>
                </c:pt>
                <c:pt idx="119">
                  <c:v>40.000000</c:v>
                </c:pt>
                <c:pt idx="120">
                  <c:v>97.000000</c:v>
                </c:pt>
                <c:pt idx="121">
                  <c:v>36.000000</c:v>
                </c:pt>
                <c:pt idx="122">
                  <c:v>48.000000</c:v>
                </c:pt>
                <c:pt idx="123">
                  <c:v>68.000000</c:v>
                </c:pt>
                <c:pt idx="124">
                  <c:v>76.000000</c:v>
                </c:pt>
                <c:pt idx="125">
                  <c:v>84.000000</c:v>
                </c:pt>
                <c:pt idx="126">
                  <c:v>25.000000</c:v>
                </c:pt>
                <c:pt idx="127">
                  <c:v>63.000000</c:v>
                </c:pt>
                <c:pt idx="128">
                  <c:v>93.000000</c:v>
                </c:pt>
                <c:pt idx="129">
                  <c:v>149.000000</c:v>
                </c:pt>
                <c:pt idx="130">
                  <c:v>100.000000</c:v>
                </c:pt>
                <c:pt idx="131">
                  <c:v>32.000000</c:v>
                </c:pt>
                <c:pt idx="132">
                  <c:v>17.000000</c:v>
                </c:pt>
                <c:pt idx="133">
                  <c:v>84.000000</c:v>
                </c:pt>
                <c:pt idx="134">
                  <c:v>88.000000</c:v>
                </c:pt>
                <c:pt idx="135">
                  <c:v>36.000000</c:v>
                </c:pt>
                <c:pt idx="136">
                  <c:v>34.000000</c:v>
                </c:pt>
                <c:pt idx="137">
                  <c:v>103.000000</c:v>
                </c:pt>
                <c:pt idx="138">
                  <c:v>135.000000</c:v>
                </c:pt>
                <c:pt idx="139">
                  <c:v>97.000000</c:v>
                </c:pt>
                <c:pt idx="140">
                  <c:v>36.000000</c:v>
                </c:pt>
                <c:pt idx="141">
                  <c:v>76.000000</c:v>
                </c:pt>
                <c:pt idx="142">
                  <c:v>39.000000</c:v>
                </c:pt>
                <c:pt idx="143">
                  <c:v>32.000000</c:v>
                </c:pt>
                <c:pt idx="144">
                  <c:v>228.000000</c:v>
                </c:pt>
                <c:pt idx="145">
                  <c:v>166.000000</c:v>
                </c:pt>
                <c:pt idx="146">
                  <c:v>41.000000</c:v>
                </c:pt>
                <c:pt idx="147">
                  <c:v>182.000000</c:v>
                </c:pt>
                <c:pt idx="148">
                  <c:v>177.000000</c:v>
                </c:pt>
                <c:pt idx="149">
                  <c:v>119.000000</c:v>
                </c:pt>
                <c:pt idx="150">
                  <c:v>110.000000</c:v>
                </c:pt>
                <c:pt idx="151">
                  <c:v>67.000000</c:v>
                </c:pt>
                <c:pt idx="152">
                  <c:v>176.000000</c:v>
                </c:pt>
                <c:pt idx="153">
                  <c:v>227.000000</c:v>
                </c:pt>
                <c:pt idx="154">
                  <c:v>250.000000</c:v>
                </c:pt>
                <c:pt idx="155">
                  <c:v>79.000000</c:v>
                </c:pt>
                <c:pt idx="156">
                  <c:v>74.000000</c:v>
                </c:pt>
                <c:pt idx="157">
                  <c:v>146.000000</c:v>
                </c:pt>
                <c:pt idx="158">
                  <c:v>53.000000</c:v>
                </c:pt>
                <c:pt idx="159">
                  <c:v>165.000000</c:v>
                </c:pt>
                <c:pt idx="160">
                  <c:v>126.000000</c:v>
                </c:pt>
                <c:pt idx="161">
                  <c:v>129.000000</c:v>
                </c:pt>
                <c:pt idx="162">
                  <c:v>36.000000</c:v>
                </c:pt>
                <c:pt idx="163">
                  <c:v>67.000000</c:v>
                </c:pt>
                <c:pt idx="164">
                  <c:v>63.000000</c:v>
                </c:pt>
                <c:pt idx="165">
                  <c:v>141.000000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75"/>
        <c:minorUnit val="37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"/>
        <c:minorUnit val="37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0" Type="http://schemas.openxmlformats.org/officeDocument/2006/relationships/chart" Target="../charts/chart19.xml"/><Relationship Id="rId11" Type="http://schemas.openxmlformats.org/officeDocument/2006/relationships/chart" Target="../charts/chart20.xml"/><Relationship Id="rId12" Type="http://schemas.openxmlformats.org/officeDocument/2006/relationships/chart" Target="../charts/chart21.xml"/><Relationship Id="rId13" Type="http://schemas.openxmlformats.org/officeDocument/2006/relationships/chart" Target="../charts/chart22.xml"/><Relationship Id="rId14" Type="http://schemas.openxmlformats.org/officeDocument/2006/relationships/chart" Target="../charts/chart23.xml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/Relationships>
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5" Type="http://schemas.openxmlformats.org/officeDocument/2006/relationships/chart" Target="../charts/chart34.xml"/><Relationship Id="rId6" Type="http://schemas.openxmlformats.org/officeDocument/2006/relationships/chart" Target="../charts/chart35.xml"/></Relationships>
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Relationship Id="rId6" Type="http://schemas.openxmlformats.org/officeDocument/2006/relationships/chart" Target="../charts/chart4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19</xdr:col>
      <xdr:colOff>628681</xdr:colOff>
      <xdr:row>1</xdr:row>
      <xdr:rowOff>242861</xdr:rowOff>
    </xdr:from>
    <xdr:to>
      <xdr:col>23</xdr:col>
      <xdr:colOff>850296</xdr:colOff>
      <xdr:row>13</xdr:row>
      <xdr:rowOff>140944</xdr:rowOff>
    </xdr:to>
    <xdr:graphicFrame>
      <xdr:nvGraphicFramePr>
        <xdr:cNvPr id="2" name="Chart 2"/>
        <xdr:cNvGraphicFramePr/>
      </xdr:nvGraphicFramePr>
      <xdr:xfrm>
        <a:off x="18958084" y="247128"/>
        <a:ext cx="5200016" cy="366115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19</xdr:col>
      <xdr:colOff>465708</xdr:colOff>
      <xdr:row>14</xdr:row>
      <xdr:rowOff>86203</xdr:rowOff>
    </xdr:from>
    <xdr:to>
      <xdr:col>23</xdr:col>
      <xdr:colOff>658367</xdr:colOff>
      <xdr:row>28</xdr:row>
      <xdr:rowOff>63343</xdr:rowOff>
    </xdr:to>
    <xdr:graphicFrame>
      <xdr:nvGraphicFramePr>
        <xdr:cNvPr id="3" name="Chart 3"/>
        <xdr:cNvGraphicFramePr/>
      </xdr:nvGraphicFramePr>
      <xdr:xfrm>
        <a:off x="18795111" y="4116687"/>
        <a:ext cx="5171060" cy="366115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19</xdr:col>
      <xdr:colOff>481107</xdr:colOff>
      <xdr:row>28</xdr:row>
      <xdr:rowOff>211678</xdr:rowOff>
    </xdr:from>
    <xdr:to>
      <xdr:col>23</xdr:col>
      <xdr:colOff>723932</xdr:colOff>
      <xdr:row>42</xdr:row>
      <xdr:rowOff>188823</xdr:rowOff>
    </xdr:to>
    <xdr:graphicFrame>
      <xdr:nvGraphicFramePr>
        <xdr:cNvPr id="4" name="Chart 4"/>
        <xdr:cNvGraphicFramePr/>
      </xdr:nvGraphicFramePr>
      <xdr:xfrm>
        <a:off x="18810511" y="7926177"/>
        <a:ext cx="5221225" cy="366115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19</xdr:col>
      <xdr:colOff>525716</xdr:colOff>
      <xdr:row>44</xdr:row>
      <xdr:rowOff>38151</xdr:rowOff>
    </xdr:from>
    <xdr:to>
      <xdr:col>23</xdr:col>
      <xdr:colOff>753682</xdr:colOff>
      <xdr:row>58</xdr:row>
      <xdr:rowOff>15296</xdr:rowOff>
    </xdr:to>
    <xdr:graphicFrame>
      <xdr:nvGraphicFramePr>
        <xdr:cNvPr id="5" name="Chart 5"/>
        <xdr:cNvGraphicFramePr/>
      </xdr:nvGraphicFramePr>
      <xdr:xfrm>
        <a:off x="18855120" y="11962949"/>
        <a:ext cx="5206366" cy="366115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24</xdr:col>
      <xdr:colOff>224177</xdr:colOff>
      <xdr:row>30</xdr:row>
      <xdr:rowOff>7623</xdr:rowOff>
    </xdr:from>
    <xdr:to>
      <xdr:col>28</xdr:col>
      <xdr:colOff>361083</xdr:colOff>
      <xdr:row>43</xdr:row>
      <xdr:rowOff>247912</xdr:rowOff>
    </xdr:to>
    <xdr:graphicFrame>
      <xdr:nvGraphicFramePr>
        <xdr:cNvPr id="6" name="Chart 6"/>
        <xdr:cNvGraphicFramePr/>
      </xdr:nvGraphicFramePr>
      <xdr:xfrm>
        <a:off x="24776581" y="8248410"/>
        <a:ext cx="5115307" cy="366115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24</xdr:col>
      <xdr:colOff>224177</xdr:colOff>
      <xdr:row>44</xdr:row>
      <xdr:rowOff>26300</xdr:rowOff>
    </xdr:from>
    <xdr:to>
      <xdr:col>29</xdr:col>
      <xdr:colOff>502736</xdr:colOff>
      <xdr:row>58</xdr:row>
      <xdr:rowOff>3445</xdr:rowOff>
    </xdr:to>
    <xdr:graphicFrame>
      <xdr:nvGraphicFramePr>
        <xdr:cNvPr id="7" name="Chart 7"/>
        <xdr:cNvGraphicFramePr/>
      </xdr:nvGraphicFramePr>
      <xdr:xfrm>
        <a:off x="24776581" y="11951098"/>
        <a:ext cx="6501560" cy="366115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24</xdr:col>
      <xdr:colOff>40258</xdr:colOff>
      <xdr:row>1</xdr:row>
      <xdr:rowOff>254221</xdr:rowOff>
    </xdr:from>
    <xdr:to>
      <xdr:col>28</xdr:col>
      <xdr:colOff>374141</xdr:colOff>
      <xdr:row>14</xdr:row>
      <xdr:rowOff>241299</xdr:rowOff>
    </xdr:to>
    <xdr:graphicFrame>
      <xdr:nvGraphicFramePr>
        <xdr:cNvPr id="8" name="Chart 8"/>
        <xdr:cNvGraphicFramePr/>
      </xdr:nvGraphicFramePr>
      <xdr:xfrm>
        <a:off x="24592662" y="258488"/>
        <a:ext cx="5312284" cy="401329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19</xdr:col>
      <xdr:colOff>298100</xdr:colOff>
      <xdr:row>59</xdr:row>
      <xdr:rowOff>175177</xdr:rowOff>
    </xdr:from>
    <xdr:to>
      <xdr:col>24</xdr:col>
      <xdr:colOff>930223</xdr:colOff>
      <xdr:row>73</xdr:row>
      <xdr:rowOff>152322</xdr:rowOff>
    </xdr:to>
    <xdr:graphicFrame>
      <xdr:nvGraphicFramePr>
        <xdr:cNvPr id="9" name="Chart 9"/>
        <xdr:cNvGraphicFramePr/>
      </xdr:nvGraphicFramePr>
      <xdr:xfrm>
        <a:off x="18627504" y="16047129"/>
        <a:ext cx="6855123" cy="366115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24</xdr:col>
      <xdr:colOff>131318</xdr:colOff>
      <xdr:row>15</xdr:row>
      <xdr:rowOff>175164</xdr:rowOff>
    </xdr:from>
    <xdr:to>
      <xdr:col>28</xdr:col>
      <xdr:colOff>374141</xdr:colOff>
      <xdr:row>29</xdr:row>
      <xdr:rowOff>152305</xdr:rowOff>
    </xdr:to>
    <xdr:graphicFrame>
      <xdr:nvGraphicFramePr>
        <xdr:cNvPr id="10" name="Chart 10"/>
        <xdr:cNvGraphicFramePr/>
      </xdr:nvGraphicFramePr>
      <xdr:xfrm>
        <a:off x="24683721" y="4468793"/>
        <a:ext cx="5221225" cy="366115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20</xdr:col>
      <xdr:colOff>896683</xdr:colOff>
      <xdr:row>1</xdr:row>
      <xdr:rowOff>96899</xdr:rowOff>
    </xdr:from>
    <xdr:to>
      <xdr:col>24</xdr:col>
      <xdr:colOff>962977</xdr:colOff>
      <xdr:row>14</xdr:row>
      <xdr:rowOff>185483</xdr:rowOff>
    </xdr:to>
    <xdr:graphicFrame>
      <xdr:nvGraphicFramePr>
        <xdr:cNvPr id="12" name="Chart 12"/>
        <xdr:cNvGraphicFramePr/>
      </xdr:nvGraphicFramePr>
      <xdr:xfrm>
        <a:off x="17297343" y="96899"/>
        <a:ext cx="5044695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16</xdr:col>
      <xdr:colOff>250380</xdr:colOff>
      <xdr:row>16</xdr:row>
      <xdr:rowOff>51116</xdr:rowOff>
    </xdr:from>
    <xdr:to>
      <xdr:col>20</xdr:col>
      <xdr:colOff>422592</xdr:colOff>
      <xdr:row>30</xdr:row>
      <xdr:rowOff>177102</xdr:rowOff>
    </xdr:to>
    <xdr:graphicFrame>
      <xdr:nvGraphicFramePr>
        <xdr:cNvPr id="13" name="Chart 13"/>
        <xdr:cNvGraphicFramePr/>
      </xdr:nvGraphicFramePr>
      <xdr:xfrm>
        <a:off x="11672641" y="4298821"/>
        <a:ext cx="5150612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20</xdr:col>
      <xdr:colOff>790765</xdr:colOff>
      <xdr:row>15</xdr:row>
      <xdr:rowOff>86963</xdr:rowOff>
    </xdr:from>
    <xdr:to>
      <xdr:col>24</xdr:col>
      <xdr:colOff>962977</xdr:colOff>
      <xdr:row>29</xdr:row>
      <xdr:rowOff>212948</xdr:rowOff>
    </xdr:to>
    <xdr:graphicFrame>
      <xdr:nvGraphicFramePr>
        <xdr:cNvPr id="14" name="Chart 14"/>
        <xdr:cNvGraphicFramePr/>
      </xdr:nvGraphicFramePr>
      <xdr:xfrm>
        <a:off x="17191425" y="4071523"/>
        <a:ext cx="5150613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16</xdr:col>
      <xdr:colOff>426910</xdr:colOff>
      <xdr:row>32</xdr:row>
      <xdr:rowOff>51119</xdr:rowOff>
    </xdr:from>
    <xdr:to>
      <xdr:col>20</xdr:col>
      <xdr:colOff>422592</xdr:colOff>
      <xdr:row>46</xdr:row>
      <xdr:rowOff>177108</xdr:rowOff>
    </xdr:to>
    <xdr:graphicFrame>
      <xdr:nvGraphicFramePr>
        <xdr:cNvPr id="15" name="Chart 15"/>
        <xdr:cNvGraphicFramePr/>
      </xdr:nvGraphicFramePr>
      <xdr:xfrm>
        <a:off x="11849171" y="8509125"/>
        <a:ext cx="4974082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20</xdr:col>
      <xdr:colOff>1008952</xdr:colOff>
      <xdr:row>31</xdr:row>
      <xdr:rowOff>59501</xdr:rowOff>
    </xdr:from>
    <xdr:to>
      <xdr:col>24</xdr:col>
      <xdr:colOff>1004634</xdr:colOff>
      <xdr:row>45</xdr:row>
      <xdr:rowOff>185491</xdr:rowOff>
    </xdr:to>
    <xdr:graphicFrame>
      <xdr:nvGraphicFramePr>
        <xdr:cNvPr id="16" name="Chart 16"/>
        <xdr:cNvGraphicFramePr/>
      </xdr:nvGraphicFramePr>
      <xdr:xfrm>
        <a:off x="17409612" y="8254364"/>
        <a:ext cx="4974083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16</xdr:col>
      <xdr:colOff>248286</xdr:colOff>
      <xdr:row>47</xdr:row>
      <xdr:rowOff>12301</xdr:rowOff>
    </xdr:from>
    <xdr:to>
      <xdr:col>20</xdr:col>
      <xdr:colOff>385192</xdr:colOff>
      <xdr:row>61</xdr:row>
      <xdr:rowOff>138290</xdr:rowOff>
    </xdr:to>
    <xdr:graphicFrame>
      <xdr:nvGraphicFramePr>
        <xdr:cNvPr id="17" name="Chart 17"/>
        <xdr:cNvGraphicFramePr/>
      </xdr:nvGraphicFramePr>
      <xdr:xfrm>
        <a:off x="11670546" y="12417462"/>
        <a:ext cx="5115307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20</xdr:col>
      <xdr:colOff>892430</xdr:colOff>
      <xdr:row>46</xdr:row>
      <xdr:rowOff>59507</xdr:rowOff>
    </xdr:from>
    <xdr:to>
      <xdr:col>24</xdr:col>
      <xdr:colOff>1029336</xdr:colOff>
      <xdr:row>60</xdr:row>
      <xdr:rowOff>185496</xdr:rowOff>
    </xdr:to>
    <xdr:graphicFrame>
      <xdr:nvGraphicFramePr>
        <xdr:cNvPr id="18" name="Chart 18"/>
        <xdr:cNvGraphicFramePr/>
      </xdr:nvGraphicFramePr>
      <xdr:xfrm>
        <a:off x="17293090" y="12201524"/>
        <a:ext cx="5115307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16</xdr:col>
      <xdr:colOff>292735</xdr:colOff>
      <xdr:row>1</xdr:row>
      <xdr:rowOff>96899</xdr:rowOff>
    </xdr:from>
    <xdr:to>
      <xdr:col>20</xdr:col>
      <xdr:colOff>464947</xdr:colOff>
      <xdr:row>14</xdr:row>
      <xdr:rowOff>185483</xdr:rowOff>
    </xdr:to>
    <xdr:graphicFrame>
      <xdr:nvGraphicFramePr>
        <xdr:cNvPr id="19" name="Chart 19"/>
        <xdr:cNvGraphicFramePr/>
      </xdr:nvGraphicFramePr>
      <xdr:xfrm>
        <a:off x="11714995" y="96899"/>
        <a:ext cx="5150613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16</xdr:col>
      <xdr:colOff>253937</xdr:colOff>
      <xdr:row>62</xdr:row>
      <xdr:rowOff>236487</xdr:rowOff>
    </xdr:from>
    <xdr:to>
      <xdr:col>20</xdr:col>
      <xdr:colOff>475551</xdr:colOff>
      <xdr:row>77</xdr:row>
      <xdr:rowOff>99333</xdr:rowOff>
    </xdr:to>
    <xdr:graphicFrame>
      <xdr:nvGraphicFramePr>
        <xdr:cNvPr id="20" name="Chart 20"/>
        <xdr:cNvGraphicFramePr/>
      </xdr:nvGraphicFramePr>
      <xdr:xfrm>
        <a:off x="11676197" y="16588803"/>
        <a:ext cx="5200016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20</xdr:col>
      <xdr:colOff>884683</xdr:colOff>
      <xdr:row>62</xdr:row>
      <xdr:rowOff>9190</xdr:rowOff>
    </xdr:from>
    <xdr:to>
      <xdr:col>24</xdr:col>
      <xdr:colOff>1106298</xdr:colOff>
      <xdr:row>76</xdr:row>
      <xdr:rowOff>135179</xdr:rowOff>
    </xdr:to>
    <xdr:graphicFrame>
      <xdr:nvGraphicFramePr>
        <xdr:cNvPr id="21" name="Chart 21"/>
        <xdr:cNvGraphicFramePr/>
      </xdr:nvGraphicFramePr>
      <xdr:xfrm>
        <a:off x="17285343" y="16361505"/>
        <a:ext cx="5200016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16</xdr:col>
      <xdr:colOff>212979</xdr:colOff>
      <xdr:row>77</xdr:row>
      <xdr:rowOff>206333</xdr:rowOff>
    </xdr:from>
    <xdr:to>
      <xdr:col>20</xdr:col>
      <xdr:colOff>385191</xdr:colOff>
      <xdr:row>92</xdr:row>
      <xdr:rowOff>69178</xdr:rowOff>
    </xdr:to>
    <xdr:graphicFrame>
      <xdr:nvGraphicFramePr>
        <xdr:cNvPr id="22" name="Chart 22"/>
        <xdr:cNvGraphicFramePr/>
      </xdr:nvGraphicFramePr>
      <xdr:xfrm>
        <a:off x="11635239" y="20505802"/>
        <a:ext cx="5150613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20</xdr:col>
      <xdr:colOff>638429</xdr:colOff>
      <xdr:row>77</xdr:row>
      <xdr:rowOff>229193</xdr:rowOff>
    </xdr:from>
    <xdr:to>
      <xdr:col>24</xdr:col>
      <xdr:colOff>810641</xdr:colOff>
      <xdr:row>92</xdr:row>
      <xdr:rowOff>92039</xdr:rowOff>
    </xdr:to>
    <xdr:graphicFrame>
      <xdr:nvGraphicFramePr>
        <xdr:cNvPr id="23" name="Chart 23"/>
        <xdr:cNvGraphicFramePr/>
      </xdr:nvGraphicFramePr>
      <xdr:xfrm>
        <a:off x="17039089" y="20528663"/>
        <a:ext cx="5150613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18</xdr:col>
      <xdr:colOff>280036</xdr:colOff>
      <xdr:row>87</xdr:row>
      <xdr:rowOff>124004</xdr:rowOff>
    </xdr:from>
    <xdr:to>
      <xdr:col>20</xdr:col>
      <xdr:colOff>89442</xdr:colOff>
      <xdr:row>91</xdr:row>
      <xdr:rowOff>60072</xdr:rowOff>
    </xdr:to>
    <xdr:sp>
      <xdr:nvSpPr>
        <xdr:cNvPr id="24" name="Shape 24"/>
        <xdr:cNvSpPr txBox="1"/>
      </xdr:nvSpPr>
      <xdr:spPr>
        <a:xfrm>
          <a:off x="14191496" y="23054910"/>
          <a:ext cx="2298607" cy="98864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Every 60 years, # of hurricanes doubles over a 20 period and then during the 60 year period, # decreases by a fourth of highest # reached</a:t>
          </a:r>
        </a:p>
      </xdr:txBody>
    </xdr:sp>
    <xdr:clientData/>
  </xdr:twoCellAnchor>
  <xdr:twoCellAnchor>
    <xdr:from>
      <xdr:col>16</xdr:col>
      <xdr:colOff>160020</xdr:colOff>
      <xdr:row>93</xdr:row>
      <xdr:rowOff>260100</xdr:rowOff>
    </xdr:from>
    <xdr:to>
      <xdr:col>20</xdr:col>
      <xdr:colOff>438150</xdr:colOff>
      <xdr:row>108</xdr:row>
      <xdr:rowOff>122944</xdr:rowOff>
    </xdr:to>
    <xdr:graphicFrame>
      <xdr:nvGraphicFramePr>
        <xdr:cNvPr id="25" name="Chart 25"/>
        <xdr:cNvGraphicFramePr/>
      </xdr:nvGraphicFramePr>
      <xdr:xfrm>
        <a:off x="11582280" y="24769868"/>
        <a:ext cx="5256531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20</xdr:col>
      <xdr:colOff>1029271</xdr:colOff>
      <xdr:row>93</xdr:row>
      <xdr:rowOff>92039</xdr:rowOff>
    </xdr:from>
    <xdr:to>
      <xdr:col>24</xdr:col>
      <xdr:colOff>1130871</xdr:colOff>
      <xdr:row>107</xdr:row>
      <xdr:rowOff>218027</xdr:rowOff>
    </xdr:to>
    <xdr:graphicFrame>
      <xdr:nvGraphicFramePr>
        <xdr:cNvPr id="26" name="Chart 26"/>
        <xdr:cNvGraphicFramePr/>
      </xdr:nvGraphicFramePr>
      <xdr:xfrm>
        <a:off x="17429931" y="24601806"/>
        <a:ext cx="508000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18</xdr:col>
      <xdr:colOff>951939</xdr:colOff>
      <xdr:row>103</xdr:row>
      <xdr:rowOff>36515</xdr:rowOff>
    </xdr:from>
    <xdr:to>
      <xdr:col>20</xdr:col>
      <xdr:colOff>457200</xdr:colOff>
      <xdr:row>106</xdr:row>
      <xdr:rowOff>235726</xdr:rowOff>
    </xdr:to>
    <xdr:sp>
      <xdr:nvSpPr>
        <xdr:cNvPr id="27" name="Shape 27"/>
        <xdr:cNvSpPr txBox="1"/>
      </xdr:nvSpPr>
      <xdr:spPr>
        <a:xfrm>
          <a:off x="14863399" y="27177721"/>
          <a:ext cx="1994463" cy="98864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Every 60 years, # of hurricanes doubles over a 20 period and then during the 60 year period, # decreases by a fourth of highest # reached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7</xdr:col>
      <xdr:colOff>288934</xdr:colOff>
      <xdr:row>1</xdr:row>
      <xdr:rowOff>0</xdr:rowOff>
    </xdr:from>
    <xdr:to>
      <xdr:col>11</xdr:col>
      <xdr:colOff>467496</xdr:colOff>
      <xdr:row>14</xdr:row>
      <xdr:rowOff>88583</xdr:rowOff>
    </xdr:to>
    <xdr:graphicFrame>
      <xdr:nvGraphicFramePr>
        <xdr:cNvPr id="29" name="Chart 29"/>
        <xdr:cNvGraphicFramePr/>
      </xdr:nvGraphicFramePr>
      <xdr:xfrm>
        <a:off x="4717398" y="-330005"/>
        <a:ext cx="5156963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288934</xdr:colOff>
      <xdr:row>14</xdr:row>
      <xdr:rowOff>33223</xdr:rowOff>
    </xdr:from>
    <xdr:to>
      <xdr:col>11</xdr:col>
      <xdr:colOff>361578</xdr:colOff>
      <xdr:row>28</xdr:row>
      <xdr:rowOff>159208</xdr:rowOff>
    </xdr:to>
    <xdr:graphicFrame>
      <xdr:nvGraphicFramePr>
        <xdr:cNvPr id="30" name="Chart 30"/>
        <xdr:cNvGraphicFramePr/>
      </xdr:nvGraphicFramePr>
      <xdr:xfrm>
        <a:off x="4717398" y="3754639"/>
        <a:ext cx="5051045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7</xdr:col>
      <xdr:colOff>310387</xdr:colOff>
      <xdr:row>30</xdr:row>
      <xdr:rowOff>13920</xdr:rowOff>
    </xdr:from>
    <xdr:to>
      <xdr:col>11</xdr:col>
      <xdr:colOff>447293</xdr:colOff>
      <xdr:row>44</xdr:row>
      <xdr:rowOff>139910</xdr:rowOff>
    </xdr:to>
    <xdr:graphicFrame>
      <xdr:nvGraphicFramePr>
        <xdr:cNvPr id="31" name="Chart 31"/>
        <xdr:cNvGraphicFramePr/>
      </xdr:nvGraphicFramePr>
      <xdr:xfrm>
        <a:off x="4738851" y="7945639"/>
        <a:ext cx="5115307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9</xdr:col>
      <xdr:colOff>325167</xdr:colOff>
      <xdr:row>1</xdr:row>
      <xdr:rowOff>206755</xdr:rowOff>
    </xdr:from>
    <xdr:to>
      <xdr:col>13</xdr:col>
      <xdr:colOff>497379</xdr:colOff>
      <xdr:row>15</xdr:row>
      <xdr:rowOff>32195</xdr:rowOff>
    </xdr:to>
    <xdr:graphicFrame>
      <xdr:nvGraphicFramePr>
        <xdr:cNvPr id="33" name="Chart 33"/>
        <xdr:cNvGraphicFramePr/>
      </xdr:nvGraphicFramePr>
      <xdr:xfrm>
        <a:off x="7503723" y="206755"/>
        <a:ext cx="5150613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9</xdr:col>
      <xdr:colOff>362569</xdr:colOff>
      <xdr:row>16</xdr:row>
      <xdr:rowOff>18034</xdr:rowOff>
    </xdr:from>
    <xdr:to>
      <xdr:col>13</xdr:col>
      <xdr:colOff>534780</xdr:colOff>
      <xdr:row>30</xdr:row>
      <xdr:rowOff>144019</xdr:rowOff>
    </xdr:to>
    <xdr:graphicFrame>
      <xdr:nvGraphicFramePr>
        <xdr:cNvPr id="34" name="Chart 34"/>
        <xdr:cNvGraphicFramePr/>
      </xdr:nvGraphicFramePr>
      <xdr:xfrm>
        <a:off x="7541125" y="4265738"/>
        <a:ext cx="5150613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9</xdr:col>
      <xdr:colOff>337303</xdr:colOff>
      <xdr:row>31</xdr:row>
      <xdr:rowOff>250637</xdr:rowOff>
    </xdr:from>
    <xdr:to>
      <xdr:col>13</xdr:col>
      <xdr:colOff>515865</xdr:colOff>
      <xdr:row>46</xdr:row>
      <xdr:rowOff>113482</xdr:rowOff>
    </xdr:to>
    <xdr:graphicFrame>
      <xdr:nvGraphicFramePr>
        <xdr:cNvPr id="35" name="Chart 35"/>
        <xdr:cNvGraphicFramePr/>
      </xdr:nvGraphicFramePr>
      <xdr:xfrm>
        <a:off x="7515860" y="8445500"/>
        <a:ext cx="5156963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14</xdr:col>
      <xdr:colOff>268732</xdr:colOff>
      <xdr:row>1</xdr:row>
      <xdr:rowOff>0</xdr:rowOff>
    </xdr:from>
    <xdr:to>
      <xdr:col>18</xdr:col>
      <xdr:colOff>553212</xdr:colOff>
      <xdr:row>14</xdr:row>
      <xdr:rowOff>88583</xdr:rowOff>
    </xdr:to>
    <xdr:graphicFrame>
      <xdr:nvGraphicFramePr>
        <xdr:cNvPr id="37" name="Chart 37"/>
        <xdr:cNvGraphicFramePr/>
      </xdr:nvGraphicFramePr>
      <xdr:xfrm>
        <a:off x="12680918" y="0"/>
        <a:ext cx="5262881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18</xdr:col>
      <xdr:colOff>1140079</xdr:colOff>
      <xdr:row>1</xdr:row>
      <xdr:rowOff>0</xdr:rowOff>
    </xdr:from>
    <xdr:to>
      <xdr:col>23</xdr:col>
      <xdr:colOff>3429</xdr:colOff>
      <xdr:row>14</xdr:row>
      <xdr:rowOff>88583</xdr:rowOff>
    </xdr:to>
    <xdr:graphicFrame>
      <xdr:nvGraphicFramePr>
        <xdr:cNvPr id="38" name="Chart 38"/>
        <xdr:cNvGraphicFramePr/>
      </xdr:nvGraphicFramePr>
      <xdr:xfrm>
        <a:off x="18530664" y="0"/>
        <a:ext cx="5086351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14</xdr:col>
      <xdr:colOff>545655</xdr:colOff>
      <xdr:row>15</xdr:row>
      <xdr:rowOff>206756</xdr:rowOff>
    </xdr:from>
    <xdr:to>
      <xdr:col>18</xdr:col>
      <xdr:colOff>823784</xdr:colOff>
      <xdr:row>30</xdr:row>
      <xdr:rowOff>69597</xdr:rowOff>
    </xdr:to>
    <xdr:graphicFrame>
      <xdr:nvGraphicFramePr>
        <xdr:cNvPr id="39" name="Chart 39"/>
        <xdr:cNvGraphicFramePr/>
      </xdr:nvGraphicFramePr>
      <xdr:xfrm>
        <a:off x="12957840" y="4191316"/>
        <a:ext cx="525653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18</xdr:col>
      <xdr:colOff>1146429</xdr:colOff>
      <xdr:row>15</xdr:row>
      <xdr:rowOff>206756</xdr:rowOff>
    </xdr:from>
    <xdr:to>
      <xdr:col>23</xdr:col>
      <xdr:colOff>3429</xdr:colOff>
      <xdr:row>30</xdr:row>
      <xdr:rowOff>69597</xdr:rowOff>
    </xdr:to>
    <xdr:graphicFrame>
      <xdr:nvGraphicFramePr>
        <xdr:cNvPr id="40" name="Chart 40"/>
        <xdr:cNvGraphicFramePr/>
      </xdr:nvGraphicFramePr>
      <xdr:xfrm>
        <a:off x="18537014" y="4191316"/>
        <a:ext cx="508000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14</xdr:col>
      <xdr:colOff>261841</xdr:colOff>
      <xdr:row>32</xdr:row>
      <xdr:rowOff>14214</xdr:rowOff>
    </xdr:from>
    <xdr:to>
      <xdr:col>18</xdr:col>
      <xdr:colOff>572039</xdr:colOff>
      <xdr:row>46</xdr:row>
      <xdr:rowOff>91702</xdr:rowOff>
    </xdr:to>
    <xdr:graphicFrame>
      <xdr:nvGraphicFramePr>
        <xdr:cNvPr id="41" name="Chart 41"/>
        <xdr:cNvGraphicFramePr/>
      </xdr:nvGraphicFramePr>
      <xdr:xfrm>
        <a:off x="12674027" y="8472220"/>
        <a:ext cx="5288599" cy="37615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19</xdr:col>
      <xdr:colOff>27241</xdr:colOff>
      <xdr:row>32</xdr:row>
      <xdr:rowOff>90605</xdr:rowOff>
    </xdr:from>
    <xdr:to>
      <xdr:col>23</xdr:col>
      <xdr:colOff>157099</xdr:colOff>
      <xdr:row>46</xdr:row>
      <xdr:rowOff>168093</xdr:rowOff>
    </xdr:to>
    <xdr:graphicFrame>
      <xdr:nvGraphicFramePr>
        <xdr:cNvPr id="42" name="Chart 42"/>
        <xdr:cNvGraphicFramePr/>
      </xdr:nvGraphicFramePr>
      <xdr:xfrm>
        <a:off x="18662426" y="8548611"/>
        <a:ext cx="5108259" cy="37615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11</xdr:col>
      <xdr:colOff>304038</xdr:colOff>
      <xdr:row>1</xdr:row>
      <xdr:rowOff>0</xdr:rowOff>
    </xdr:from>
    <xdr:to>
      <xdr:col>15</xdr:col>
      <xdr:colOff>553212</xdr:colOff>
      <xdr:row>14</xdr:row>
      <xdr:rowOff>88583</xdr:rowOff>
    </xdr:to>
    <xdr:graphicFrame>
      <xdr:nvGraphicFramePr>
        <xdr:cNvPr id="44" name="Chart 44"/>
        <xdr:cNvGraphicFramePr/>
      </xdr:nvGraphicFramePr>
      <xdr:xfrm>
        <a:off x="8839946" y="0"/>
        <a:ext cx="5227575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11</xdr:col>
      <xdr:colOff>310388</xdr:colOff>
      <xdr:row>15</xdr:row>
      <xdr:rowOff>170243</xdr:rowOff>
    </xdr:from>
    <xdr:to>
      <xdr:col>15</xdr:col>
      <xdr:colOff>553212</xdr:colOff>
      <xdr:row>30</xdr:row>
      <xdr:rowOff>33085</xdr:rowOff>
    </xdr:to>
    <xdr:graphicFrame>
      <xdr:nvGraphicFramePr>
        <xdr:cNvPr id="45" name="Chart 45"/>
        <xdr:cNvGraphicFramePr/>
      </xdr:nvGraphicFramePr>
      <xdr:xfrm>
        <a:off x="8846296" y="4154804"/>
        <a:ext cx="5221225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11</xdr:col>
      <xdr:colOff>293132</xdr:colOff>
      <xdr:row>31</xdr:row>
      <xdr:rowOff>149037</xdr:rowOff>
    </xdr:from>
    <xdr:to>
      <xdr:col>15</xdr:col>
      <xdr:colOff>542305</xdr:colOff>
      <xdr:row>46</xdr:row>
      <xdr:rowOff>11882</xdr:rowOff>
    </xdr:to>
    <xdr:graphicFrame>
      <xdr:nvGraphicFramePr>
        <xdr:cNvPr id="46" name="Chart 46"/>
        <xdr:cNvGraphicFramePr/>
      </xdr:nvGraphicFramePr>
      <xdr:xfrm>
        <a:off x="8829039" y="8343900"/>
        <a:ext cx="5227575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15</xdr:col>
      <xdr:colOff>779717</xdr:colOff>
      <xdr:row>1</xdr:row>
      <xdr:rowOff>0</xdr:rowOff>
    </xdr:from>
    <xdr:to>
      <xdr:col>19</xdr:col>
      <xdr:colOff>1113600</xdr:colOff>
      <xdr:row>14</xdr:row>
      <xdr:rowOff>88583</xdr:rowOff>
    </xdr:to>
    <xdr:graphicFrame>
      <xdr:nvGraphicFramePr>
        <xdr:cNvPr id="47" name="Chart 47"/>
        <xdr:cNvGraphicFramePr/>
      </xdr:nvGraphicFramePr>
      <xdr:xfrm>
        <a:off x="14294024" y="0"/>
        <a:ext cx="5312284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15</xdr:col>
      <xdr:colOff>881381</xdr:colOff>
      <xdr:row>15</xdr:row>
      <xdr:rowOff>197707</xdr:rowOff>
    </xdr:from>
    <xdr:to>
      <xdr:col>19</xdr:col>
      <xdr:colOff>1102996</xdr:colOff>
      <xdr:row>30</xdr:row>
      <xdr:rowOff>60548</xdr:rowOff>
    </xdr:to>
    <xdr:graphicFrame>
      <xdr:nvGraphicFramePr>
        <xdr:cNvPr id="48" name="Chart 48"/>
        <xdr:cNvGraphicFramePr/>
      </xdr:nvGraphicFramePr>
      <xdr:xfrm>
        <a:off x="14395688" y="4182267"/>
        <a:ext cx="5200016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15</xdr:col>
      <xdr:colOff>779717</xdr:colOff>
      <xdr:row>31</xdr:row>
      <xdr:rowOff>149037</xdr:rowOff>
    </xdr:from>
    <xdr:to>
      <xdr:col>19</xdr:col>
      <xdr:colOff>1113600</xdr:colOff>
      <xdr:row>46</xdr:row>
      <xdr:rowOff>11882</xdr:rowOff>
    </xdr:to>
    <xdr:graphicFrame>
      <xdr:nvGraphicFramePr>
        <xdr:cNvPr id="49" name="Chart 49"/>
        <xdr:cNvGraphicFramePr/>
      </xdr:nvGraphicFramePr>
      <xdr:xfrm>
        <a:off x="14294024" y="8343900"/>
        <a:ext cx="5312284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Q170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1" width="5.85156" style="1" customWidth="1"/>
    <col min="2" max="2" width="12.7422" style="1" customWidth="1"/>
    <col min="3" max="3" width="7.89844" style="1" customWidth="1"/>
    <col min="4" max="4" width="9.85156" style="1" customWidth="1"/>
    <col min="5" max="5" width="10.1797" style="1" customWidth="1"/>
    <col min="6" max="6" width="5.17188" style="1" customWidth="1"/>
    <col min="7" max="7" width="16.3516" style="1" customWidth="1"/>
    <col min="8" max="8" width="16.3516" style="1" customWidth="1"/>
    <col min="9" max="9" width="16.3516" style="1" customWidth="1"/>
    <col min="10" max="10" width="7.07812" style="1" customWidth="1"/>
    <col min="11" max="11" width="11.5" style="1" customWidth="1"/>
    <col min="12" max="12" width="11.5625" style="1" customWidth="1"/>
    <col min="13" max="13" width="11.8125" style="1" customWidth="1"/>
    <col min="14" max="14" width="16.3516" style="1" customWidth="1"/>
    <col min="15" max="15" width="16.3516" style="1" customWidth="1"/>
    <col min="16" max="16" width="16.3516" style="1" customWidth="1"/>
    <col min="17" max="17" width="16.3516" style="1" customWidth="1"/>
    <col min="18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68.3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4">
        <v>7</v>
      </c>
      <c r="H2" t="s" s="4">
        <v>8</v>
      </c>
      <c r="I2" t="s" s="5">
        <v>9</v>
      </c>
      <c r="J2" t="s" s="4">
        <v>10</v>
      </c>
      <c r="K2" t="s" s="4">
        <v>11</v>
      </c>
      <c r="L2" t="s" s="5">
        <v>12</v>
      </c>
      <c r="M2" t="s" s="4">
        <v>13</v>
      </c>
      <c r="N2" t="s" s="4">
        <v>14</v>
      </c>
      <c r="O2" t="s" s="4">
        <v>15</v>
      </c>
      <c r="P2" t="s" s="5">
        <v>16</v>
      </c>
      <c r="Q2" t="s" s="4">
        <v>17</v>
      </c>
    </row>
    <row r="3" ht="20.7" customHeight="1">
      <c r="A3" s="6">
        <v>1850</v>
      </c>
      <c r="B3" s="7"/>
      <c r="C3" s="7"/>
      <c r="D3" s="7"/>
      <c r="E3" s="7"/>
      <c r="F3" s="7"/>
      <c r="G3" s="8"/>
      <c r="H3" s="9"/>
      <c r="I3" s="9"/>
      <c r="J3" s="10">
        <v>285.2</v>
      </c>
      <c r="K3" s="9"/>
      <c r="L3" s="9"/>
      <c r="M3" s="9"/>
      <c r="N3" t="s" s="11">
        <v>18</v>
      </c>
      <c r="O3" t="s" s="11">
        <v>19</v>
      </c>
      <c r="P3" t="s" s="11">
        <v>19</v>
      </c>
      <c r="Q3" t="s" s="11">
        <v>18</v>
      </c>
    </row>
    <row r="4" ht="20.7" customHeight="1">
      <c r="A4" s="12">
        <v>1851</v>
      </c>
      <c r="B4" t="s" s="13">
        <v>20</v>
      </c>
      <c r="C4" s="14">
        <v>6</v>
      </c>
      <c r="D4" s="14">
        <v>3</v>
      </c>
      <c r="E4" s="14">
        <v>1</v>
      </c>
      <c r="F4" s="14">
        <v>36</v>
      </c>
      <c r="G4" s="15"/>
      <c r="H4" s="16"/>
      <c r="I4" s="16"/>
      <c r="J4" s="17">
        <v>285.1</v>
      </c>
      <c r="K4" s="16"/>
      <c r="L4" s="16"/>
      <c r="M4" s="16"/>
      <c r="N4" s="16"/>
      <c r="O4" t="s" s="18">
        <v>21</v>
      </c>
      <c r="P4" t="s" s="18">
        <v>21</v>
      </c>
      <c r="Q4" s="16"/>
    </row>
    <row r="5" ht="20.7" customHeight="1">
      <c r="A5" s="12">
        <v>1852</v>
      </c>
      <c r="B5" t="s" s="19">
        <v>22</v>
      </c>
      <c r="C5" s="14">
        <v>5</v>
      </c>
      <c r="D5" s="14">
        <v>5</v>
      </c>
      <c r="E5" s="14">
        <v>1</v>
      </c>
      <c r="F5" s="14">
        <v>73</v>
      </c>
      <c r="G5" s="15"/>
      <c r="H5" s="16"/>
      <c r="I5" s="16"/>
      <c r="J5" s="17">
        <v>285</v>
      </c>
      <c r="K5" s="16"/>
      <c r="L5" s="16"/>
      <c r="M5" s="16"/>
      <c r="N5" s="16"/>
      <c r="O5" s="16"/>
      <c r="P5" s="16"/>
      <c r="Q5" s="16"/>
    </row>
    <row r="6" ht="20.7" customHeight="1">
      <c r="A6" s="12">
        <v>1853</v>
      </c>
      <c r="B6" t="s" s="19">
        <v>22</v>
      </c>
      <c r="C6" s="14">
        <v>8</v>
      </c>
      <c r="D6" s="14">
        <v>4</v>
      </c>
      <c r="E6" s="14">
        <v>2</v>
      </c>
      <c r="F6" s="14">
        <v>76</v>
      </c>
      <c r="G6" s="15"/>
      <c r="H6" s="16"/>
      <c r="I6" s="16"/>
      <c r="J6" s="17">
        <v>285</v>
      </c>
      <c r="K6" s="16"/>
      <c r="L6" s="16"/>
      <c r="M6" s="16"/>
      <c r="N6" s="16"/>
      <c r="O6" s="16"/>
      <c r="P6" s="16"/>
      <c r="Q6" s="16"/>
    </row>
    <row r="7" ht="20.7" customHeight="1">
      <c r="A7" s="12">
        <v>1854</v>
      </c>
      <c r="B7" t="s" s="13">
        <v>20</v>
      </c>
      <c r="C7" s="14">
        <v>5</v>
      </c>
      <c r="D7" s="14">
        <v>3</v>
      </c>
      <c r="E7" s="14">
        <v>1</v>
      </c>
      <c r="F7" s="14">
        <v>31</v>
      </c>
      <c r="G7" s="15"/>
      <c r="H7" s="16"/>
      <c r="I7" s="16"/>
      <c r="J7" s="17">
        <v>284.9</v>
      </c>
      <c r="K7" s="16"/>
      <c r="L7" s="16"/>
      <c r="M7" s="16"/>
      <c r="N7" s="16"/>
      <c r="O7" s="16"/>
      <c r="P7" s="16"/>
      <c r="Q7" s="16"/>
    </row>
    <row r="8" ht="20.7" customHeight="1">
      <c r="A8" s="12">
        <v>1855</v>
      </c>
      <c r="B8" t="s" s="13">
        <v>20</v>
      </c>
      <c r="C8" s="14">
        <v>5</v>
      </c>
      <c r="D8" s="14">
        <v>4</v>
      </c>
      <c r="E8" s="14">
        <v>1</v>
      </c>
      <c r="F8" s="14">
        <v>18</v>
      </c>
      <c r="G8" s="15"/>
      <c r="H8" s="16"/>
      <c r="I8" s="16"/>
      <c r="J8" s="17">
        <v>285.1</v>
      </c>
      <c r="K8" s="16"/>
      <c r="L8" s="16"/>
      <c r="M8" s="16"/>
      <c r="N8" s="16"/>
      <c r="O8" s="16"/>
      <c r="P8" s="16"/>
      <c r="Q8" s="16"/>
    </row>
    <row r="9" ht="20.7" customHeight="1">
      <c r="A9" s="12">
        <v>1856</v>
      </c>
      <c r="B9" t="s" s="13">
        <v>20</v>
      </c>
      <c r="C9" s="14">
        <v>6</v>
      </c>
      <c r="D9" s="14">
        <v>4</v>
      </c>
      <c r="E9" s="14">
        <v>2</v>
      </c>
      <c r="F9" s="14">
        <v>49</v>
      </c>
      <c r="G9" s="15"/>
      <c r="H9" s="16"/>
      <c r="I9" s="16"/>
      <c r="J9" s="17">
        <v>285.4</v>
      </c>
      <c r="K9" s="16"/>
      <c r="L9" s="16"/>
      <c r="M9" s="16"/>
      <c r="N9" s="16"/>
      <c r="O9" s="16"/>
      <c r="P9" s="16"/>
      <c r="Q9" s="16"/>
    </row>
    <row r="10" ht="20.7" customHeight="1">
      <c r="A10" s="12">
        <v>1857</v>
      </c>
      <c r="B10" t="s" s="13">
        <v>20</v>
      </c>
      <c r="C10" s="14">
        <v>4</v>
      </c>
      <c r="D10" s="14">
        <v>3</v>
      </c>
      <c r="E10" s="14">
        <v>0</v>
      </c>
      <c r="F10" s="14">
        <v>40</v>
      </c>
      <c r="G10" s="15"/>
      <c r="H10" s="16"/>
      <c r="I10" s="16"/>
      <c r="J10" s="17">
        <v>285.6</v>
      </c>
      <c r="K10" s="16"/>
      <c r="L10" s="16"/>
      <c r="M10" s="16"/>
      <c r="N10" s="16"/>
      <c r="O10" s="16"/>
      <c r="P10" s="16"/>
      <c r="Q10" s="16"/>
    </row>
    <row r="11" ht="20.7" customHeight="1">
      <c r="A11" s="12">
        <v>1858</v>
      </c>
      <c r="B11" t="s" s="13">
        <v>20</v>
      </c>
      <c r="C11" s="14">
        <v>6</v>
      </c>
      <c r="D11" s="14">
        <v>6</v>
      </c>
      <c r="E11" s="14">
        <v>0</v>
      </c>
      <c r="F11" s="14">
        <v>45</v>
      </c>
      <c r="G11" s="15"/>
      <c r="H11" s="16"/>
      <c r="I11" s="16"/>
      <c r="J11" s="17">
        <v>285.9</v>
      </c>
      <c r="K11" s="16"/>
      <c r="L11" s="16"/>
      <c r="M11" s="16"/>
      <c r="N11" s="16"/>
      <c r="O11" s="16"/>
      <c r="P11" s="16"/>
      <c r="Q11" s="16"/>
    </row>
    <row r="12" ht="20.7" customHeight="1">
      <c r="A12" s="12">
        <v>1859</v>
      </c>
      <c r="B12" t="s" s="13">
        <v>20</v>
      </c>
      <c r="C12" s="14">
        <v>8</v>
      </c>
      <c r="D12" s="14">
        <v>7</v>
      </c>
      <c r="E12" s="14">
        <v>1</v>
      </c>
      <c r="F12" s="14">
        <v>56</v>
      </c>
      <c r="G12" s="15"/>
      <c r="H12" s="16"/>
      <c r="I12" s="16"/>
      <c r="J12" s="17">
        <v>286.1</v>
      </c>
      <c r="K12" s="16"/>
      <c r="L12" s="16"/>
      <c r="M12" s="16"/>
      <c r="N12" s="16"/>
      <c r="O12" s="16"/>
      <c r="P12" s="16"/>
      <c r="Q12" s="16"/>
    </row>
    <row r="13" ht="20.7" customHeight="1">
      <c r="A13" s="12">
        <v>1860</v>
      </c>
      <c r="B13" t="s" s="13">
        <v>20</v>
      </c>
      <c r="C13" s="14">
        <v>7</v>
      </c>
      <c r="D13" s="14">
        <v>6</v>
      </c>
      <c r="E13" s="14">
        <v>1</v>
      </c>
      <c r="F13" s="14">
        <v>62</v>
      </c>
      <c r="G13" s="15"/>
      <c r="H13" s="16"/>
      <c r="I13" s="16"/>
      <c r="J13" s="17">
        <v>286.4</v>
      </c>
      <c r="K13" s="16"/>
      <c r="L13" s="16"/>
      <c r="M13" s="16"/>
      <c r="N13" s="16"/>
      <c r="O13" s="16"/>
      <c r="P13" s="16"/>
      <c r="Q13" s="16"/>
    </row>
    <row r="14" ht="20.7" customHeight="1">
      <c r="A14" s="12">
        <v>1861</v>
      </c>
      <c r="B14" t="s" s="13">
        <v>20</v>
      </c>
      <c r="C14" s="14">
        <v>8</v>
      </c>
      <c r="D14" s="14">
        <v>6</v>
      </c>
      <c r="E14" s="14">
        <v>0</v>
      </c>
      <c r="F14" s="14">
        <v>50</v>
      </c>
      <c r="G14" s="15"/>
      <c r="H14" s="16"/>
      <c r="I14" s="16"/>
      <c r="J14" s="17">
        <v>286.6</v>
      </c>
      <c r="K14" s="16"/>
      <c r="L14" s="16"/>
      <c r="M14" s="16"/>
      <c r="N14" s="16"/>
      <c r="O14" s="16"/>
      <c r="P14" s="16"/>
      <c r="Q14" s="16"/>
    </row>
    <row r="15" ht="20.7" customHeight="1">
      <c r="A15" s="12">
        <v>1862</v>
      </c>
      <c r="B15" t="s" s="13">
        <v>20</v>
      </c>
      <c r="C15" s="14">
        <v>6</v>
      </c>
      <c r="D15" s="14">
        <v>3</v>
      </c>
      <c r="E15" s="14">
        <v>0</v>
      </c>
      <c r="F15" s="14">
        <v>46</v>
      </c>
      <c r="G15" s="15"/>
      <c r="H15" s="16"/>
      <c r="I15" s="16"/>
      <c r="J15" s="17">
        <v>286.7</v>
      </c>
      <c r="K15" s="16"/>
      <c r="L15" s="16"/>
      <c r="M15" s="16"/>
      <c r="N15" s="16"/>
      <c r="O15" s="16"/>
      <c r="P15" s="16"/>
      <c r="Q15" s="16"/>
    </row>
    <row r="16" ht="20.7" customHeight="1">
      <c r="A16" s="12">
        <v>1863</v>
      </c>
      <c r="B16" t="s" s="13">
        <v>20</v>
      </c>
      <c r="C16" s="14">
        <v>9</v>
      </c>
      <c r="D16" s="14">
        <v>5</v>
      </c>
      <c r="E16" s="14">
        <v>0</v>
      </c>
      <c r="F16" s="14">
        <v>50</v>
      </c>
      <c r="G16" s="15"/>
      <c r="H16" s="16"/>
      <c r="I16" s="16"/>
      <c r="J16" s="17">
        <v>286.8</v>
      </c>
      <c r="K16" s="16"/>
      <c r="L16" s="16"/>
      <c r="M16" s="16"/>
      <c r="N16" s="16"/>
      <c r="O16" s="16"/>
      <c r="P16" s="16"/>
      <c r="Q16" s="16"/>
    </row>
    <row r="17" ht="20.7" customHeight="1">
      <c r="A17" s="12">
        <v>1864</v>
      </c>
      <c r="B17" t="s" s="13">
        <v>20</v>
      </c>
      <c r="C17" s="14">
        <v>5</v>
      </c>
      <c r="D17" s="14">
        <v>3</v>
      </c>
      <c r="E17" s="14">
        <v>0</v>
      </c>
      <c r="F17" s="14">
        <v>27</v>
      </c>
      <c r="G17" s="15"/>
      <c r="H17" s="16"/>
      <c r="I17" s="16"/>
      <c r="J17" s="17">
        <v>286.9</v>
      </c>
      <c r="K17" s="16"/>
      <c r="L17" s="16"/>
      <c r="M17" s="16"/>
      <c r="N17" s="16"/>
      <c r="O17" s="16"/>
      <c r="P17" s="16"/>
      <c r="Q17" s="16"/>
    </row>
    <row r="18" ht="20.7" customHeight="1">
      <c r="A18" s="12">
        <v>1865</v>
      </c>
      <c r="B18" t="s" s="13">
        <v>20</v>
      </c>
      <c r="C18" s="14">
        <v>7</v>
      </c>
      <c r="D18" s="14">
        <v>3</v>
      </c>
      <c r="E18" s="14">
        <v>0</v>
      </c>
      <c r="F18" s="14">
        <v>49</v>
      </c>
      <c r="G18" s="15"/>
      <c r="H18" s="16"/>
      <c r="I18" s="16"/>
      <c r="J18" s="17">
        <v>287.1</v>
      </c>
      <c r="K18" s="16"/>
      <c r="L18" s="16"/>
      <c r="M18" s="16"/>
      <c r="N18" s="16"/>
      <c r="O18" s="16"/>
      <c r="P18" s="16"/>
      <c r="Q18" s="16"/>
    </row>
    <row r="19" ht="20.7" customHeight="1">
      <c r="A19" s="12">
        <v>1866</v>
      </c>
      <c r="B19" t="s" s="19">
        <v>22</v>
      </c>
      <c r="C19" s="14">
        <v>7</v>
      </c>
      <c r="D19" s="14">
        <v>6</v>
      </c>
      <c r="E19" s="14">
        <v>1</v>
      </c>
      <c r="F19" s="14">
        <v>84</v>
      </c>
      <c r="G19" s="15"/>
      <c r="H19" s="16"/>
      <c r="I19" s="16"/>
      <c r="J19" s="17">
        <v>287.2</v>
      </c>
      <c r="K19" s="16"/>
      <c r="L19" s="16"/>
      <c r="M19" s="16"/>
      <c r="N19" s="16"/>
      <c r="O19" s="16"/>
      <c r="P19" s="16"/>
      <c r="Q19" s="16"/>
    </row>
    <row r="20" ht="20.7" customHeight="1">
      <c r="A20" s="12">
        <v>1867</v>
      </c>
      <c r="B20" t="s" s="13">
        <v>20</v>
      </c>
      <c r="C20" s="14">
        <v>9</v>
      </c>
      <c r="D20" s="14">
        <v>7</v>
      </c>
      <c r="E20" s="14">
        <v>1</v>
      </c>
      <c r="F20" s="14">
        <v>60</v>
      </c>
      <c r="G20" s="15"/>
      <c r="H20" s="16"/>
      <c r="I20" s="16"/>
      <c r="J20" s="17">
        <v>287.3</v>
      </c>
      <c r="K20" s="16"/>
      <c r="L20" s="16"/>
      <c r="M20" s="16"/>
      <c r="N20" s="16"/>
      <c r="O20" s="16"/>
      <c r="P20" s="16"/>
      <c r="Q20" s="16"/>
    </row>
    <row r="21" ht="20.7" customHeight="1">
      <c r="A21" s="12">
        <v>1868</v>
      </c>
      <c r="B21" t="s" s="13">
        <v>20</v>
      </c>
      <c r="C21" s="14">
        <v>4</v>
      </c>
      <c r="D21" s="14">
        <v>3</v>
      </c>
      <c r="E21" s="14">
        <v>0</v>
      </c>
      <c r="F21" s="14">
        <v>35</v>
      </c>
      <c r="G21" s="15"/>
      <c r="H21" s="16"/>
      <c r="I21" s="16"/>
      <c r="J21" s="17">
        <v>287.4</v>
      </c>
      <c r="K21" s="16"/>
      <c r="L21" s="16"/>
      <c r="M21" s="16"/>
      <c r="N21" s="16"/>
      <c r="O21" s="16"/>
      <c r="P21" s="16"/>
      <c r="Q21" s="16"/>
    </row>
    <row r="22" ht="20.7" customHeight="1">
      <c r="A22" s="12">
        <v>1869</v>
      </c>
      <c r="B22" t="s" s="13">
        <v>20</v>
      </c>
      <c r="C22" s="14">
        <v>10</v>
      </c>
      <c r="D22" s="14">
        <v>7</v>
      </c>
      <c r="E22" s="14">
        <v>1</v>
      </c>
      <c r="F22" s="14">
        <v>51</v>
      </c>
      <c r="G22" s="15"/>
      <c r="H22" s="16"/>
      <c r="I22" s="16"/>
      <c r="J22" s="17">
        <v>287.5</v>
      </c>
      <c r="K22" s="16"/>
      <c r="L22" s="16"/>
      <c r="M22" s="16"/>
      <c r="N22" s="16"/>
      <c r="O22" s="16"/>
      <c r="P22" s="16"/>
      <c r="Q22" s="16"/>
    </row>
    <row r="23" ht="20.7" customHeight="1">
      <c r="A23" s="12">
        <v>1870</v>
      </c>
      <c r="B23" t="s" s="19">
        <v>22</v>
      </c>
      <c r="C23" s="14">
        <v>11</v>
      </c>
      <c r="D23" s="14">
        <v>10</v>
      </c>
      <c r="E23" s="14">
        <v>2</v>
      </c>
      <c r="F23" s="14">
        <v>88</v>
      </c>
      <c r="G23" s="15"/>
      <c r="H23" s="16"/>
      <c r="I23" s="16"/>
      <c r="J23" s="17">
        <v>287.7</v>
      </c>
      <c r="K23" s="16"/>
      <c r="L23" s="16"/>
      <c r="M23" s="16"/>
      <c r="N23" s="16"/>
      <c r="O23" s="16"/>
      <c r="P23" s="16"/>
      <c r="Q23" s="16"/>
    </row>
    <row r="24" ht="20.7" customHeight="1">
      <c r="A24" s="20">
        <v>1871</v>
      </c>
      <c r="B24" t="s" s="19">
        <v>22</v>
      </c>
      <c r="C24" s="14">
        <v>8</v>
      </c>
      <c r="D24" s="14">
        <v>6</v>
      </c>
      <c r="E24" s="14">
        <v>2</v>
      </c>
      <c r="F24" s="14">
        <v>88</v>
      </c>
      <c r="G24" s="15"/>
      <c r="H24" s="16"/>
      <c r="I24" s="16"/>
      <c r="J24" s="17">
        <v>287.9</v>
      </c>
      <c r="K24" s="16"/>
      <c r="L24" s="16"/>
      <c r="M24" s="16"/>
      <c r="N24" s="16"/>
      <c r="O24" s="16"/>
      <c r="P24" s="16"/>
      <c r="Q24" s="16"/>
    </row>
    <row r="25" ht="20.7" customHeight="1">
      <c r="A25" s="20">
        <v>1872</v>
      </c>
      <c r="B25" t="s" s="13">
        <v>20</v>
      </c>
      <c r="C25" s="14">
        <v>5</v>
      </c>
      <c r="D25" s="14">
        <v>4</v>
      </c>
      <c r="E25" s="14">
        <v>0</v>
      </c>
      <c r="F25" s="14">
        <v>65</v>
      </c>
      <c r="G25" s="15"/>
      <c r="H25" s="16"/>
      <c r="I25" s="16"/>
      <c r="J25" s="17">
        <v>288</v>
      </c>
      <c r="K25" s="16"/>
      <c r="L25" s="16"/>
      <c r="M25" s="16"/>
      <c r="N25" s="16"/>
      <c r="O25" s="16"/>
      <c r="P25" s="16"/>
      <c r="Q25" s="16"/>
    </row>
    <row r="26" ht="20.7" customHeight="1">
      <c r="A26" s="20">
        <v>1873</v>
      </c>
      <c r="B26" t="s" s="19">
        <v>22</v>
      </c>
      <c r="C26" s="14">
        <v>5</v>
      </c>
      <c r="D26" s="14">
        <v>3</v>
      </c>
      <c r="E26" s="14">
        <v>2</v>
      </c>
      <c r="F26" s="14">
        <v>69</v>
      </c>
      <c r="G26" s="15"/>
      <c r="H26" s="16"/>
      <c r="I26" s="16"/>
      <c r="J26" s="17">
        <v>288.2</v>
      </c>
      <c r="K26" s="16"/>
      <c r="L26" s="16"/>
      <c r="M26" s="16"/>
      <c r="N26" s="16"/>
      <c r="O26" s="16"/>
      <c r="P26" s="16"/>
      <c r="Q26" s="16"/>
    </row>
    <row r="27" ht="20.7" customHeight="1">
      <c r="A27" s="20">
        <v>1874</v>
      </c>
      <c r="B27" t="s" s="13">
        <v>20</v>
      </c>
      <c r="C27" s="14">
        <v>7</v>
      </c>
      <c r="D27" s="14">
        <v>4</v>
      </c>
      <c r="E27" s="14">
        <v>0</v>
      </c>
      <c r="F27" s="14">
        <v>47</v>
      </c>
      <c r="G27" s="15"/>
      <c r="H27" s="16"/>
      <c r="I27" s="16"/>
      <c r="J27" s="17">
        <v>288.4</v>
      </c>
      <c r="K27" s="16"/>
      <c r="L27" s="16"/>
      <c r="M27" s="16"/>
      <c r="N27" s="16"/>
      <c r="O27" s="16"/>
      <c r="P27" s="16"/>
      <c r="Q27" s="16"/>
    </row>
    <row r="28" ht="20.7" customHeight="1">
      <c r="A28" s="20">
        <v>1875</v>
      </c>
      <c r="B28" t="s" s="19">
        <v>22</v>
      </c>
      <c r="C28" s="14">
        <v>6</v>
      </c>
      <c r="D28" s="14">
        <v>5</v>
      </c>
      <c r="E28" s="14">
        <v>1</v>
      </c>
      <c r="F28" s="14">
        <v>72</v>
      </c>
      <c r="G28" s="15"/>
      <c r="H28" s="16"/>
      <c r="I28" s="16"/>
      <c r="J28" s="17">
        <v>288.6</v>
      </c>
      <c r="K28" s="16"/>
      <c r="L28" s="16"/>
      <c r="M28" s="16"/>
      <c r="N28" s="16"/>
      <c r="O28" s="16"/>
      <c r="P28" s="16"/>
      <c r="Q28" s="16"/>
    </row>
    <row r="29" ht="20.7" customHeight="1">
      <c r="A29" s="20">
        <v>1876</v>
      </c>
      <c r="B29" t="s" s="13">
        <v>20</v>
      </c>
      <c r="C29" s="14">
        <v>5</v>
      </c>
      <c r="D29" s="14">
        <v>4</v>
      </c>
      <c r="E29" s="14">
        <v>2</v>
      </c>
      <c r="F29" s="14">
        <v>57</v>
      </c>
      <c r="G29" s="15"/>
      <c r="H29" s="16"/>
      <c r="I29" s="16"/>
      <c r="J29" s="17">
        <v>288.7</v>
      </c>
      <c r="K29" s="16"/>
      <c r="L29" s="16"/>
      <c r="M29" s="16"/>
      <c r="N29" s="16"/>
      <c r="O29" s="16"/>
      <c r="P29" s="16"/>
      <c r="Q29" s="16"/>
    </row>
    <row r="30" ht="20.7" customHeight="1">
      <c r="A30" s="20">
        <v>1877</v>
      </c>
      <c r="B30" t="s" s="13">
        <v>20</v>
      </c>
      <c r="C30" s="14">
        <v>8</v>
      </c>
      <c r="D30" s="14">
        <v>3</v>
      </c>
      <c r="E30" s="14">
        <v>1</v>
      </c>
      <c r="F30" s="14">
        <v>73</v>
      </c>
      <c r="G30" s="15"/>
      <c r="H30" s="16"/>
      <c r="I30" s="16"/>
      <c r="J30" s="17">
        <v>288.9</v>
      </c>
      <c r="K30" s="16"/>
      <c r="L30" s="16"/>
      <c r="M30" s="16"/>
      <c r="N30" s="16"/>
      <c r="O30" s="16"/>
      <c r="P30" s="16"/>
      <c r="Q30" s="16"/>
    </row>
    <row r="31" ht="20.7" customHeight="1">
      <c r="A31" s="20">
        <v>1878</v>
      </c>
      <c r="B31" t="s" s="21">
        <v>23</v>
      </c>
      <c r="C31" s="14">
        <v>12</v>
      </c>
      <c r="D31" s="14">
        <v>10</v>
      </c>
      <c r="E31" s="14">
        <v>2</v>
      </c>
      <c r="F31" s="14">
        <v>181</v>
      </c>
      <c r="G31" s="15"/>
      <c r="H31" s="16"/>
      <c r="I31" s="16"/>
      <c r="J31" s="17">
        <v>289.5</v>
      </c>
      <c r="K31" s="16"/>
      <c r="L31" s="16"/>
      <c r="M31" s="16"/>
      <c r="N31" s="16"/>
      <c r="O31" s="16"/>
      <c r="P31" s="16"/>
      <c r="Q31" s="16"/>
    </row>
    <row r="32" ht="20.7" customHeight="1">
      <c r="A32" s="20">
        <v>1879</v>
      </c>
      <c r="B32" t="s" s="13">
        <v>20</v>
      </c>
      <c r="C32" s="14">
        <v>8</v>
      </c>
      <c r="D32" s="14">
        <v>6</v>
      </c>
      <c r="E32" s="14">
        <v>2</v>
      </c>
      <c r="F32" s="14">
        <v>64</v>
      </c>
      <c r="G32" s="15"/>
      <c r="H32" s="16"/>
      <c r="I32" s="16"/>
      <c r="J32" s="17">
        <v>290.1</v>
      </c>
      <c r="K32" s="16"/>
      <c r="L32" s="16"/>
      <c r="M32" s="16"/>
      <c r="N32" s="16"/>
      <c r="O32" s="16"/>
      <c r="P32" s="16"/>
      <c r="Q32" s="16"/>
    </row>
    <row r="33" ht="20.7" customHeight="1">
      <c r="A33" s="20">
        <v>1880</v>
      </c>
      <c r="B33" t="s" s="19">
        <v>22</v>
      </c>
      <c r="C33" s="14">
        <v>11</v>
      </c>
      <c r="D33" s="14">
        <v>9</v>
      </c>
      <c r="E33" s="14">
        <v>2</v>
      </c>
      <c r="F33" s="14">
        <v>131</v>
      </c>
      <c r="G33" s="22">
        <v>-0.267371339</v>
      </c>
      <c r="H33" s="17">
        <f>G33*65</f>
        <v>-17.379137035</v>
      </c>
      <c r="I33" s="17">
        <f>(H33-32)*5/9</f>
        <v>-27.43285390833333</v>
      </c>
      <c r="J33" s="17">
        <v>290.8</v>
      </c>
      <c r="K33" s="17">
        <v>-0.2</v>
      </c>
      <c r="L33" s="17">
        <f>K33*14</f>
        <v>-2.8</v>
      </c>
      <c r="M33" s="17">
        <f>L33*9/5+32</f>
        <v>26.96</v>
      </c>
      <c r="N33" s="17">
        <v>44.339</v>
      </c>
      <c r="O33" s="17">
        <v>-44.339</v>
      </c>
      <c r="P33" s="17">
        <f>(O33-32)*5/9</f>
        <v>-42.41055555555555</v>
      </c>
      <c r="Q33" s="17">
        <f>P33*-1</f>
        <v>42.41055555555555</v>
      </c>
    </row>
    <row r="34" ht="20.7" customHeight="1">
      <c r="A34" s="20">
        <v>1881</v>
      </c>
      <c r="B34" t="s" s="13">
        <v>20</v>
      </c>
      <c r="C34" s="14">
        <v>7</v>
      </c>
      <c r="D34" s="14">
        <v>4</v>
      </c>
      <c r="E34" s="14">
        <v>0</v>
      </c>
      <c r="F34" s="14">
        <v>59</v>
      </c>
      <c r="G34" s="22">
        <v>-0.153169257</v>
      </c>
      <c r="H34" s="17">
        <f>G34*65</f>
        <v>-9.956001705</v>
      </c>
      <c r="I34" s="17">
        <f>(H34-32)*5/9</f>
        <v>-23.30888983611111</v>
      </c>
      <c r="J34" s="17">
        <v>291.4</v>
      </c>
      <c r="K34" s="17">
        <v>-0.12</v>
      </c>
      <c r="L34" s="17">
        <f>K34*14</f>
        <v>-1.68</v>
      </c>
      <c r="M34" s="17">
        <f>L34*9/5+32</f>
        <v>28.976</v>
      </c>
      <c r="N34" s="17">
        <v>38.932</v>
      </c>
      <c r="O34" s="17">
        <v>-38.932</v>
      </c>
      <c r="P34" s="17">
        <f>(O34-32)*5/9</f>
        <v>-39.40666666666667</v>
      </c>
      <c r="Q34" s="17">
        <f>P34*-1</f>
        <v>39.40666666666667</v>
      </c>
    </row>
    <row r="35" ht="20.7" customHeight="1">
      <c r="A35" s="20">
        <v>1882</v>
      </c>
      <c r="B35" t="s" s="13">
        <v>20</v>
      </c>
      <c r="C35" s="14">
        <v>6</v>
      </c>
      <c r="D35" s="14">
        <v>4</v>
      </c>
      <c r="E35" s="14">
        <v>2</v>
      </c>
      <c r="F35" s="14">
        <v>59</v>
      </c>
      <c r="G35" s="22">
        <v>-0.169594227</v>
      </c>
      <c r="H35" s="17">
        <f>G35*65</f>
        <v>-11.023624755</v>
      </c>
      <c r="I35" s="17">
        <f>(H35-32)*5/9</f>
        <v>-23.90201375277778</v>
      </c>
      <c r="J35" s="17">
        <v>292</v>
      </c>
      <c r="K35" s="17">
        <v>-0.1</v>
      </c>
      <c r="L35" s="17">
        <f>K35*14</f>
        <v>-1.4</v>
      </c>
      <c r="M35" s="17">
        <f>L35*9/5+32</f>
        <v>29.48</v>
      </c>
      <c r="N35" s="17">
        <v>40.5036</v>
      </c>
      <c r="O35" s="17">
        <v>-40.5036</v>
      </c>
      <c r="P35" s="17">
        <f>(O35-32)*5/9</f>
        <v>-40.27977777777778</v>
      </c>
      <c r="Q35" s="17">
        <f>P35*-1</f>
        <v>40.27977777777778</v>
      </c>
    </row>
    <row r="36" ht="20.7" customHeight="1">
      <c r="A36" s="23">
        <v>1883</v>
      </c>
      <c r="B36" t="s" s="19">
        <v>22</v>
      </c>
      <c r="C36" s="14">
        <v>4</v>
      </c>
      <c r="D36" s="14">
        <v>3</v>
      </c>
      <c r="E36" s="14">
        <v>2</v>
      </c>
      <c r="F36" s="14">
        <v>67</v>
      </c>
      <c r="G36" s="22">
        <v>-0.246082136</v>
      </c>
      <c r="H36" s="17">
        <f>G36*65</f>
        <v>-15.99533884</v>
      </c>
      <c r="I36" s="17">
        <f>(H36-32)*5/9</f>
        <v>-26.66407713333333</v>
      </c>
      <c r="J36" s="17">
        <v>292.5</v>
      </c>
      <c r="K36" s="17">
        <v>-0.21</v>
      </c>
      <c r="L36" s="17">
        <f>K36*14</f>
        <v>-2.94</v>
      </c>
      <c r="M36" s="17">
        <f>L36*9/5+32</f>
        <v>26.708</v>
      </c>
      <c r="N36" s="17">
        <v>42.703</v>
      </c>
      <c r="O36" s="17">
        <v>-42.703</v>
      </c>
      <c r="P36" s="17">
        <f>(O36-32)*5/9</f>
        <v>-41.50166666666667</v>
      </c>
      <c r="Q36" s="17">
        <f>P36*-1</f>
        <v>41.50166666666667</v>
      </c>
    </row>
    <row r="37" ht="20.7" customHeight="1">
      <c r="A37" s="23">
        <v>1884</v>
      </c>
      <c r="B37" t="s" s="13">
        <v>20</v>
      </c>
      <c r="C37" s="14">
        <v>4</v>
      </c>
      <c r="D37" s="14">
        <v>4</v>
      </c>
      <c r="E37" s="14">
        <v>1</v>
      </c>
      <c r="F37" s="14">
        <v>72</v>
      </c>
      <c r="G37" s="22">
        <v>-0.389029512</v>
      </c>
      <c r="H37" s="17">
        <f>G37*65</f>
        <v>-25.28691828</v>
      </c>
      <c r="I37" s="17">
        <f>(H37-32)*5/9</f>
        <v>-31.82606571111111</v>
      </c>
      <c r="J37" s="17">
        <v>292.9</v>
      </c>
      <c r="K37" s="17">
        <v>-0.28</v>
      </c>
      <c r="L37" s="17">
        <f>K37*14</f>
        <v>-3.92</v>
      </c>
      <c r="M37" s="17">
        <f>L37*9/5+32</f>
        <v>24.944</v>
      </c>
      <c r="N37" s="17">
        <v>50.2809</v>
      </c>
      <c r="O37" s="17">
        <v>-50.2809</v>
      </c>
      <c r="P37" s="17">
        <f>(O37-32)*5/9</f>
        <v>-45.71161111111111</v>
      </c>
      <c r="Q37" s="17">
        <f>P37*-1</f>
        <v>45.71161111111111</v>
      </c>
    </row>
    <row r="38" ht="20.7" customHeight="1">
      <c r="A38" s="23">
        <v>1885</v>
      </c>
      <c r="B38" t="s" s="13">
        <v>20</v>
      </c>
      <c r="C38" s="14">
        <v>8</v>
      </c>
      <c r="D38" s="14">
        <v>6</v>
      </c>
      <c r="E38" s="14">
        <v>0</v>
      </c>
      <c r="F38" s="14">
        <v>58</v>
      </c>
      <c r="G38" s="22">
        <v>-0.46423676</v>
      </c>
      <c r="H38" s="17">
        <f>G38*65</f>
        <v>-30.1753894</v>
      </c>
      <c r="I38" s="17">
        <f>(H38-32)*5/9</f>
        <v>-34.541883</v>
      </c>
      <c r="J38" s="17">
        <v>293.3</v>
      </c>
      <c r="K38" s="17">
        <v>-0.32</v>
      </c>
      <c r="L38" s="17">
        <f>K38*14</f>
        <v>-4.48</v>
      </c>
      <c r="M38" s="17">
        <f>-0.9472</f>
        <v>-0.9472</v>
      </c>
      <c r="N38" s="17">
        <v>29.2282</v>
      </c>
      <c r="O38" s="17">
        <v>-29.2282</v>
      </c>
      <c r="P38" s="17">
        <f>(O38-32)*5/9</f>
        <v>-34.01566666666667</v>
      </c>
      <c r="Q38" s="17">
        <f>P38*-1</f>
        <v>34.01566666666667</v>
      </c>
    </row>
    <row r="39" ht="20.7" customHeight="1">
      <c r="A39" s="23">
        <v>1886</v>
      </c>
      <c r="B39" t="s" s="21">
        <v>23</v>
      </c>
      <c r="C39" s="14">
        <v>12</v>
      </c>
      <c r="D39" s="14">
        <v>10</v>
      </c>
      <c r="E39" s="14">
        <v>4</v>
      </c>
      <c r="F39" s="14">
        <v>166</v>
      </c>
      <c r="G39" s="22">
        <v>-0.445271759</v>
      </c>
      <c r="H39" s="17">
        <f>G39*65</f>
        <v>-28.942664335</v>
      </c>
      <c r="I39" s="17">
        <f>(H39-32)*5/9</f>
        <v>-33.85703574166667</v>
      </c>
      <c r="J39" s="17">
        <v>293.8</v>
      </c>
      <c r="K39" s="17">
        <v>-0.31</v>
      </c>
      <c r="L39" s="17">
        <f>K39*14</f>
        <v>-4.34</v>
      </c>
      <c r="M39" s="17">
        <f t="shared" si="39" ref="M39:M47">0.0824</f>
        <v>0.0824</v>
      </c>
      <c r="N39" s="17">
        <v>29.0251</v>
      </c>
      <c r="O39" s="17">
        <v>-29.0251</v>
      </c>
      <c r="P39" s="17">
        <f>(O39-32)*5/9</f>
        <v>-33.90283333333333</v>
      </c>
      <c r="Q39" s="17">
        <f>P39*-1</f>
        <v>33.90283333333333</v>
      </c>
    </row>
    <row r="40" ht="20.7" customHeight="1">
      <c r="A40" s="23">
        <v>1887</v>
      </c>
      <c r="B40" t="s" s="21">
        <v>23</v>
      </c>
      <c r="C40" s="14">
        <v>19</v>
      </c>
      <c r="D40" s="14">
        <v>11</v>
      </c>
      <c r="E40" s="14">
        <v>2</v>
      </c>
      <c r="F40" s="14">
        <v>181</v>
      </c>
      <c r="G40" s="22">
        <v>-0.563394804</v>
      </c>
      <c r="H40" s="17">
        <f>G40*65</f>
        <v>-36.62066226</v>
      </c>
      <c r="I40" s="17">
        <f>(H40-32)*5/9</f>
        <v>-38.12259014444444</v>
      </c>
      <c r="J40" s="17">
        <v>294</v>
      </c>
      <c r="K40" s="17">
        <v>-0.33</v>
      </c>
      <c r="L40" s="17">
        <f>K40*14</f>
        <v>-4.62</v>
      </c>
      <c r="M40" s="17">
        <f>L40*9/5+32</f>
        <v>23.684</v>
      </c>
      <c r="N40" s="17">
        <v>60.3047</v>
      </c>
      <c r="O40" s="17">
        <v>-60.3047</v>
      </c>
      <c r="P40" s="17">
        <f>(O40-32)*5/9</f>
        <v>-51.28038888888889</v>
      </c>
      <c r="Q40" s="17">
        <f>P40*-1</f>
        <v>51.28038888888889</v>
      </c>
    </row>
    <row r="41" ht="20.7" customHeight="1">
      <c r="A41" s="23">
        <v>1888</v>
      </c>
      <c r="B41" t="s" s="19">
        <v>22</v>
      </c>
      <c r="C41" s="14">
        <v>9</v>
      </c>
      <c r="D41" s="14">
        <v>6</v>
      </c>
      <c r="E41" s="14">
        <v>2</v>
      </c>
      <c r="F41" s="14">
        <v>85</v>
      </c>
      <c r="G41" s="22">
        <v>-0.319318361</v>
      </c>
      <c r="H41" s="17">
        <f>G41*65</f>
        <v>-20.755693465</v>
      </c>
      <c r="I41" s="17">
        <f>(H41-32)*5/9</f>
        <v>-29.30871859166667</v>
      </c>
      <c r="J41" s="17">
        <v>294.1</v>
      </c>
      <c r="K41" s="17">
        <v>-0.2</v>
      </c>
      <c r="L41" s="17">
        <f>K41*14</f>
        <v>-2.8</v>
      </c>
      <c r="M41" s="17">
        <f>L41*9/5+32</f>
        <v>26.96</v>
      </c>
      <c r="N41" s="17">
        <v>43.73557</v>
      </c>
      <c r="O41" s="17">
        <v>-43.73557</v>
      </c>
      <c r="P41" s="17">
        <f>(O41-32)*5/9</f>
        <v>-42.07531666666667</v>
      </c>
      <c r="Q41" s="17">
        <f>P41*-1</f>
        <v>42.07531666666667</v>
      </c>
    </row>
    <row r="42" ht="20.7" customHeight="1">
      <c r="A42" s="23">
        <v>1889</v>
      </c>
      <c r="B42" t="s" s="19">
        <v>22</v>
      </c>
      <c r="C42" s="14">
        <v>9</v>
      </c>
      <c r="D42" s="14">
        <v>6</v>
      </c>
      <c r="E42" s="14">
        <v>0</v>
      </c>
      <c r="F42" s="14">
        <v>104</v>
      </c>
      <c r="G42" s="22">
        <v>-0.268786931</v>
      </c>
      <c r="H42" s="17">
        <f>G42*65</f>
        <v>-17.471150515</v>
      </c>
      <c r="I42" s="17">
        <f>(H42-32)*5/9</f>
        <v>-27.48397250833334</v>
      </c>
      <c r="J42" s="17">
        <v>294.2</v>
      </c>
      <c r="K42" s="17">
        <v>-0.12</v>
      </c>
      <c r="L42" s="17">
        <f>K42*14</f>
        <v>-1.68</v>
      </c>
      <c r="M42" s="17">
        <f>L42*9/5+32</f>
        <v>28.976</v>
      </c>
      <c r="N42" s="17">
        <v>46.446</v>
      </c>
      <c r="O42" s="17">
        <v>-46.446</v>
      </c>
      <c r="P42" s="17">
        <f>(O42-32)*5/9</f>
        <v>-43.58111111111111</v>
      </c>
      <c r="Q42" s="17">
        <f>P42*-1</f>
        <v>43.58111111111111</v>
      </c>
    </row>
    <row r="43" ht="20.7" customHeight="1">
      <c r="A43" s="23">
        <v>1890</v>
      </c>
      <c r="B43" t="s" s="13">
        <v>20</v>
      </c>
      <c r="C43" s="14">
        <v>4</v>
      </c>
      <c r="D43" s="14">
        <v>2</v>
      </c>
      <c r="E43" s="14">
        <v>1</v>
      </c>
      <c r="F43" s="14">
        <v>33</v>
      </c>
      <c r="G43" s="22">
        <v>-0.681897872</v>
      </c>
      <c r="H43" s="17">
        <f>G43*65</f>
        <v>-44.32336168</v>
      </c>
      <c r="I43" s="17">
        <f>(H43-32)*5/9</f>
        <v>-42.4018676</v>
      </c>
      <c r="J43" s="17">
        <v>294.4</v>
      </c>
      <c r="K43" s="17">
        <v>-0.37</v>
      </c>
      <c r="L43" s="17">
        <f>K43*14</f>
        <v>-5.18</v>
      </c>
      <c r="M43" s="17">
        <f>L43*9/5+32</f>
        <v>22.676</v>
      </c>
      <c r="N43" s="17">
        <v>66.99939999999999</v>
      </c>
      <c r="O43" s="17">
        <v>-66.99939999999999</v>
      </c>
      <c r="P43" s="17">
        <f>(O43-32)*5/9</f>
        <v>-54.99966666666666</v>
      </c>
      <c r="Q43" s="17">
        <f>P43*-1</f>
        <v>54.99966666666666</v>
      </c>
    </row>
    <row r="44" ht="20.7" customHeight="1">
      <c r="A44" s="23">
        <v>1891</v>
      </c>
      <c r="B44" t="s" s="19">
        <v>22</v>
      </c>
      <c r="C44" s="14">
        <v>10</v>
      </c>
      <c r="D44" s="14">
        <v>7</v>
      </c>
      <c r="E44" s="14">
        <v>1</v>
      </c>
      <c r="F44" s="14">
        <v>116</v>
      </c>
      <c r="G44" s="22">
        <v>-0.456616857</v>
      </c>
      <c r="H44" s="17">
        <f>G44*65</f>
        <v>-29.680095705</v>
      </c>
      <c r="I44" s="17">
        <f>(H44-32)*5/9</f>
        <v>-34.26671983611111</v>
      </c>
      <c r="J44" s="17">
        <v>294.6</v>
      </c>
      <c r="K44" s="17">
        <v>-0.24</v>
      </c>
      <c r="L44" s="17">
        <f>K44*14</f>
        <v>-3.36</v>
      </c>
      <c r="M44" s="17">
        <f>L44*9/5+32</f>
        <v>25.952</v>
      </c>
      <c r="N44" s="17">
        <v>55.6321</v>
      </c>
      <c r="O44" s="17">
        <v>-55.6321</v>
      </c>
      <c r="P44" s="17">
        <f>(O44-32)*5/9</f>
        <v>-48.68450000000001</v>
      </c>
      <c r="Q44" s="17">
        <f>P44*-1</f>
        <v>48.68450000000001</v>
      </c>
    </row>
    <row r="45" ht="20.7" customHeight="1">
      <c r="A45" s="23">
        <v>1892</v>
      </c>
      <c r="B45" t="s" s="19">
        <v>22</v>
      </c>
      <c r="C45" s="14">
        <v>9</v>
      </c>
      <c r="D45" s="14">
        <v>5</v>
      </c>
      <c r="E45" s="14">
        <v>0</v>
      </c>
      <c r="F45" s="14">
        <v>116</v>
      </c>
      <c r="G45" s="22">
        <v>-0.613233983</v>
      </c>
      <c r="H45" s="17">
        <f>G45*65</f>
        <v>-39.860208895</v>
      </c>
      <c r="I45" s="17">
        <f>(H45-32)*5/9</f>
        <v>-39.922338275</v>
      </c>
      <c r="J45" s="17">
        <v>294.8</v>
      </c>
      <c r="K45" s="17">
        <v>-0.27</v>
      </c>
      <c r="L45" s="17">
        <f>K45*14</f>
        <v>-3.78</v>
      </c>
      <c r="M45" s="17">
        <f t="shared" si="75" ref="M45:M73">4.2008</f>
        <v>4.2008</v>
      </c>
      <c r="N45" s="17">
        <v>44.061</v>
      </c>
      <c r="O45" s="17">
        <v>-44.061</v>
      </c>
      <c r="P45" s="17">
        <f>(O45-32)*5/9</f>
        <v>-42.25611111111112</v>
      </c>
      <c r="Q45" s="17">
        <f>P45*-1</f>
        <v>42.25611111111112</v>
      </c>
    </row>
    <row r="46" ht="20.7" customHeight="1">
      <c r="A46" s="6">
        <v>1893</v>
      </c>
      <c r="B46" t="s" s="21">
        <v>23</v>
      </c>
      <c r="C46" s="14">
        <v>12</v>
      </c>
      <c r="D46" s="14">
        <v>10</v>
      </c>
      <c r="E46" s="14">
        <v>5</v>
      </c>
      <c r="F46" s="14">
        <v>231</v>
      </c>
      <c r="G46" s="22">
        <v>-0.609778249</v>
      </c>
      <c r="H46" s="17">
        <f>G46*65</f>
        <v>-39.635586185</v>
      </c>
      <c r="I46" s="17">
        <f>(H46-32)*5/9</f>
        <v>-39.79754788055555</v>
      </c>
      <c r="J46" s="17">
        <v>294.7</v>
      </c>
      <c r="K46" s="17">
        <v>-0.3</v>
      </c>
      <c r="L46" s="17">
        <f>K46*14</f>
        <v>-4.2</v>
      </c>
      <c r="M46" s="17">
        <f>L46*9/5+32</f>
        <v>24.44</v>
      </c>
      <c r="N46" s="17">
        <v>64.07559999999999</v>
      </c>
      <c r="O46" s="17">
        <v>-64.07559999999999</v>
      </c>
      <c r="P46" s="17">
        <f>(O46-32)*5/9</f>
        <v>-53.37533333333333</v>
      </c>
      <c r="Q46" s="17">
        <f>P46*-1</f>
        <v>53.37533333333333</v>
      </c>
    </row>
    <row r="47" ht="20.7" customHeight="1">
      <c r="A47" s="20">
        <v>1894</v>
      </c>
      <c r="B47" t="s" s="19">
        <v>22</v>
      </c>
      <c r="C47" s="14">
        <v>7</v>
      </c>
      <c r="D47" s="14">
        <v>5</v>
      </c>
      <c r="E47" s="14">
        <v>4</v>
      </c>
      <c r="F47" s="14">
        <v>135</v>
      </c>
      <c r="G47" s="22">
        <v>-0.645064779</v>
      </c>
      <c r="H47" s="17">
        <f>G47*65</f>
        <v>-41.929210635</v>
      </c>
      <c r="I47" s="17">
        <f>(H47-32)*5/9</f>
        <v>-41.07178368611111</v>
      </c>
      <c r="J47" s="17">
        <v>294.8</v>
      </c>
      <c r="K47" s="17">
        <v>-0.31</v>
      </c>
      <c r="L47" s="17">
        <f>K47*14</f>
        <v>-4.34</v>
      </c>
      <c r="M47" s="17">
        <f t="shared" si="39"/>
        <v>0.0824</v>
      </c>
      <c r="N47" s="17">
        <v>42.0116</v>
      </c>
      <c r="O47" s="17">
        <v>-42.0116</v>
      </c>
      <c r="P47" s="17">
        <f>(O47-32)*5/9</f>
        <v>-41.11755555555555</v>
      </c>
      <c r="Q47" s="17">
        <f>P47*-1</f>
        <v>41.11755555555555</v>
      </c>
    </row>
    <row r="48" ht="20.7" customHeight="1">
      <c r="A48" s="20">
        <v>1895</v>
      </c>
      <c r="B48" t="s" s="13">
        <v>20</v>
      </c>
      <c r="C48" s="14">
        <v>6</v>
      </c>
      <c r="D48" s="14">
        <v>2</v>
      </c>
      <c r="E48" s="14">
        <v>0</v>
      </c>
      <c r="F48" s="14">
        <v>69</v>
      </c>
      <c r="G48" s="22">
        <v>-0.469520598</v>
      </c>
      <c r="H48" s="17">
        <f>G48*65</f>
        <v>-30.51883887</v>
      </c>
      <c r="I48" s="17">
        <f>(H48-32)*5/9</f>
        <v>-34.73268826111111</v>
      </c>
      <c r="J48" s="17">
        <v>294.8</v>
      </c>
      <c r="K48" s="17">
        <v>-0.21</v>
      </c>
      <c r="L48" s="17">
        <f>K48*14</f>
        <v>-2.94</v>
      </c>
      <c r="M48" s="17">
        <f>L48*9/5+32</f>
        <v>26.708</v>
      </c>
      <c r="N48" s="17">
        <v>57.2268</v>
      </c>
      <c r="O48" s="17">
        <v>-57.2268</v>
      </c>
      <c r="P48" s="17">
        <f>(O48-32)*5/9</f>
        <v>-49.57044444444445</v>
      </c>
      <c r="Q48" s="17">
        <f>P48*-1</f>
        <v>49.57044444444445</v>
      </c>
    </row>
    <row r="49" ht="20.7" customHeight="1">
      <c r="A49" s="20">
        <v>1896</v>
      </c>
      <c r="B49" t="s" s="19">
        <v>22</v>
      </c>
      <c r="C49" s="14">
        <v>7</v>
      </c>
      <c r="D49" s="14">
        <v>6</v>
      </c>
      <c r="E49" s="14">
        <v>2</v>
      </c>
      <c r="F49" s="14">
        <v>136</v>
      </c>
      <c r="G49" s="22">
        <v>-0.224061569</v>
      </c>
      <c r="H49" s="17">
        <f>G49*65</f>
        <v>-14.564001985</v>
      </c>
      <c r="I49" s="17">
        <f>(H49-32)*5/9</f>
        <v>-25.86888999166667</v>
      </c>
      <c r="J49" s="17">
        <v>294.9</v>
      </c>
      <c r="K49" s="17">
        <v>-0.15</v>
      </c>
      <c r="L49" s="17">
        <f>K49*14</f>
        <v>-2.1</v>
      </c>
      <c r="M49" s="17">
        <f>L49*9/5+32</f>
        <v>28.22</v>
      </c>
      <c r="N49" s="17">
        <v>42.784</v>
      </c>
      <c r="O49" s="17">
        <v>-42.784</v>
      </c>
      <c r="P49" s="17">
        <f>(O49-32)*5/9</f>
        <v>-41.54666666666666</v>
      </c>
      <c r="Q49" s="17">
        <f>P49*-1</f>
        <v>41.54666666666666</v>
      </c>
    </row>
    <row r="50" ht="20.7" customHeight="1">
      <c r="A50" s="20">
        <v>1897</v>
      </c>
      <c r="B50" t="s" s="13">
        <v>20</v>
      </c>
      <c r="C50" s="14">
        <v>6</v>
      </c>
      <c r="D50" s="14">
        <v>3</v>
      </c>
      <c r="E50" s="14">
        <v>0</v>
      </c>
      <c r="F50" s="14">
        <v>55</v>
      </c>
      <c r="G50" s="22">
        <v>-0.25347823</v>
      </c>
      <c r="H50" s="17">
        <f>G50*65</f>
        <v>-16.47608495</v>
      </c>
      <c r="I50" s="17">
        <f>(H50-32)*5/9</f>
        <v>-26.93115830555556</v>
      </c>
      <c r="J50" s="17">
        <v>294.9</v>
      </c>
      <c r="K50" s="17">
        <v>-0.11</v>
      </c>
      <c r="L50" s="17">
        <f>K50*14</f>
        <v>-1.54</v>
      </c>
      <c r="M50" s="17">
        <f>L50*9/5+32</f>
        <v>29.228</v>
      </c>
      <c r="N50" s="17">
        <v>45.704</v>
      </c>
      <c r="O50" s="17">
        <v>-45.704</v>
      </c>
      <c r="P50" s="17">
        <f>(O50-32)*5/9</f>
        <v>-43.16888888888889</v>
      </c>
      <c r="Q50" s="17">
        <f>P50*-1</f>
        <v>43.16888888888889</v>
      </c>
    </row>
    <row r="51" ht="20.7" customHeight="1">
      <c r="A51" s="20">
        <v>1898</v>
      </c>
      <c r="B51" t="s" s="19">
        <v>22</v>
      </c>
      <c r="C51" s="14">
        <v>11</v>
      </c>
      <c r="D51" s="14">
        <v>5</v>
      </c>
      <c r="E51" s="14">
        <v>1</v>
      </c>
      <c r="F51" s="14">
        <v>113</v>
      </c>
      <c r="G51" s="22">
        <v>-0.55331143</v>
      </c>
      <c r="H51" s="17">
        <f>G51*65</f>
        <v>-35.96524295</v>
      </c>
      <c r="I51" s="17">
        <f>(H51-32)*5/9</f>
        <v>-37.75846830555556</v>
      </c>
      <c r="J51" s="17">
        <v>294.9</v>
      </c>
      <c r="K51" s="17">
        <v>-0.28</v>
      </c>
      <c r="L51" s="17">
        <f>K51*14</f>
        <v>-3.92</v>
      </c>
      <c r="M51" s="17">
        <f>L51*9/5+32</f>
        <v>24.944</v>
      </c>
      <c r="N51" s="17">
        <v>60.909</v>
      </c>
      <c r="O51" s="17">
        <v>-60.909</v>
      </c>
      <c r="P51" s="17">
        <f>(O51-32)*5/9</f>
        <v>-51.61611111111111</v>
      </c>
      <c r="Q51" s="17">
        <f>P51*-1</f>
        <v>51.61611111111111</v>
      </c>
    </row>
    <row r="52" ht="20.7" customHeight="1">
      <c r="A52" s="20">
        <v>1899</v>
      </c>
      <c r="B52" t="s" s="24">
        <v>24</v>
      </c>
      <c r="C52" s="14">
        <v>10</v>
      </c>
      <c r="D52" s="14">
        <v>5</v>
      </c>
      <c r="E52" s="14">
        <v>2</v>
      </c>
      <c r="F52" s="14">
        <v>151</v>
      </c>
      <c r="G52" s="22">
        <v>-0.344981039</v>
      </c>
      <c r="H52" s="17">
        <f>G52*65</f>
        <v>-22.423767535</v>
      </c>
      <c r="I52" s="17">
        <f>(H52-32)*5/9</f>
        <v>-30.23542640833334</v>
      </c>
      <c r="J52" s="17">
        <v>295.3</v>
      </c>
      <c r="K52" s="17">
        <v>-0.16</v>
      </c>
      <c r="L52" s="17">
        <f>K52*14</f>
        <v>-2.24</v>
      </c>
      <c r="M52" s="17">
        <f>L52*9/5+32</f>
        <v>27.968</v>
      </c>
      <c r="N52" s="17">
        <v>50.392</v>
      </c>
      <c r="O52" s="17">
        <v>-50.392</v>
      </c>
      <c r="P52" s="17">
        <f>(O52-32)*5/9</f>
        <v>-45.77333333333333</v>
      </c>
      <c r="Q52" s="17">
        <f>P52*-1</f>
        <v>45.77333333333333</v>
      </c>
    </row>
    <row r="53" ht="20.7" customHeight="1">
      <c r="A53" s="20">
        <v>1900</v>
      </c>
      <c r="B53" t="s" s="19">
        <v>22</v>
      </c>
      <c r="C53" s="14">
        <v>7</v>
      </c>
      <c r="D53" s="14">
        <v>3</v>
      </c>
      <c r="E53" s="14">
        <v>2</v>
      </c>
      <c r="F53" s="14">
        <v>83</v>
      </c>
      <c r="G53" s="22">
        <v>-0.250965773</v>
      </c>
      <c r="H53" s="17">
        <f>G53*65</f>
        <v>-16.312775245</v>
      </c>
      <c r="I53" s="17">
        <f>(H53-32)*5/9</f>
        <v>-26.84043069166667</v>
      </c>
      <c r="J53" s="17">
        <v>295.7</v>
      </c>
      <c r="K53" s="17">
        <v>-0.09</v>
      </c>
      <c r="L53" s="17">
        <f>K53*14</f>
        <v>-1.26</v>
      </c>
      <c r="M53" s="17">
        <f>L53*9/5+32</f>
        <v>29.732</v>
      </c>
      <c r="N53" s="17">
        <v>46.045</v>
      </c>
      <c r="O53" s="17">
        <v>-46.045</v>
      </c>
      <c r="P53" s="17">
        <f>(O53-32)*5/9</f>
        <v>-43.35833333333333</v>
      </c>
      <c r="Q53" s="17">
        <f>P53*-1</f>
        <v>43.35833333333333</v>
      </c>
    </row>
    <row r="54" ht="20.7" customHeight="1">
      <c r="A54" s="20">
        <v>1901</v>
      </c>
      <c r="B54" t="s" s="19">
        <v>22</v>
      </c>
      <c r="C54" s="14">
        <v>13</v>
      </c>
      <c r="D54" s="14">
        <v>6</v>
      </c>
      <c r="E54" s="14">
        <v>0</v>
      </c>
      <c r="F54" s="14">
        <v>99</v>
      </c>
      <c r="G54" s="22">
        <v>-0.449086155</v>
      </c>
      <c r="H54" s="17">
        <f>G54*65</f>
        <v>-29.190600075</v>
      </c>
      <c r="I54" s="17">
        <f>(H54-32)*5/9</f>
        <v>-33.99477781944444</v>
      </c>
      <c r="J54" s="17">
        <v>296.2</v>
      </c>
      <c r="K54" s="17">
        <v>-0.15</v>
      </c>
      <c r="L54" s="17">
        <f>K54*14</f>
        <v>-2.1</v>
      </c>
      <c r="M54" s="17">
        <f>L54*9/5+32</f>
        <v>28.22</v>
      </c>
      <c r="N54" s="17">
        <v>57.4106</v>
      </c>
      <c r="O54" s="17">
        <v>-57.4106</v>
      </c>
      <c r="P54" s="17">
        <f>(O54-32)*5/9</f>
        <v>-49.67255555555555</v>
      </c>
      <c r="Q54" s="17">
        <f>P54*-1</f>
        <v>49.67255555555555</v>
      </c>
    </row>
    <row r="55" ht="20.7" customHeight="1">
      <c r="A55" s="20">
        <v>1902</v>
      </c>
      <c r="B55" t="s" s="13">
        <v>20</v>
      </c>
      <c r="C55" s="14">
        <v>5</v>
      </c>
      <c r="D55" s="14">
        <v>3</v>
      </c>
      <c r="E55" s="14">
        <v>0</v>
      </c>
      <c r="F55" s="14">
        <v>33</v>
      </c>
      <c r="G55" s="22">
        <v>-0.5617052340000001</v>
      </c>
      <c r="H55" s="17">
        <f>G55*65</f>
        <v>-36.51084021</v>
      </c>
      <c r="I55" s="17">
        <f>(H55-32)*5/9</f>
        <v>-38.06157789444444</v>
      </c>
      <c r="J55" s="17">
        <v>296.6</v>
      </c>
      <c r="K55" s="17">
        <v>-0.27</v>
      </c>
      <c r="L55" s="17">
        <f>K55*14</f>
        <v>-3.78</v>
      </c>
      <c r="M55" s="17">
        <f t="shared" si="75"/>
        <v>4.2008</v>
      </c>
      <c r="N55" s="17">
        <v>40.7116</v>
      </c>
      <c r="O55" s="17">
        <v>-40.7116</v>
      </c>
      <c r="P55" s="17">
        <f>(O55-32)*5/9</f>
        <v>-40.39533333333333</v>
      </c>
      <c r="Q55" s="17">
        <f>P55*-1</f>
        <v>40.39533333333333</v>
      </c>
    </row>
    <row r="56" ht="20.7" customHeight="1">
      <c r="A56" s="20">
        <v>1903</v>
      </c>
      <c r="B56" t="s" s="19">
        <v>22</v>
      </c>
      <c r="C56" s="14">
        <v>10</v>
      </c>
      <c r="D56" s="14">
        <v>7</v>
      </c>
      <c r="E56" s="14">
        <v>1</v>
      </c>
      <c r="F56" s="14">
        <v>102</v>
      </c>
      <c r="G56" s="22">
        <v>-0.744839125</v>
      </c>
      <c r="H56" s="17">
        <f>G56*65</f>
        <v>-48.414543125</v>
      </c>
      <c r="I56" s="17">
        <f>(H56-32)*5/9</f>
        <v>-44.67474618055556</v>
      </c>
      <c r="J56" s="17">
        <v>297</v>
      </c>
      <c r="K56" s="17">
        <v>-0.35</v>
      </c>
      <c r="L56" s="17">
        <f>K56*14</f>
        <v>-4.899999999999999</v>
      </c>
      <c r="M56" s="17">
        <f>L56*9/5+32</f>
        <v>23.18</v>
      </c>
      <c r="N56" s="17">
        <v>71.5945</v>
      </c>
      <c r="O56" s="17">
        <v>-71.5945</v>
      </c>
      <c r="P56" s="17">
        <f>(O56-32)*5/9</f>
        <v>-57.55249999999999</v>
      </c>
      <c r="Q56" s="17">
        <f>P56*-1</f>
        <v>57.55249999999999</v>
      </c>
    </row>
    <row r="57" ht="20.7" customHeight="1">
      <c r="A57" s="20">
        <v>1904</v>
      </c>
      <c r="B57" t="s" s="13">
        <v>20</v>
      </c>
      <c r="C57" s="14">
        <v>6</v>
      </c>
      <c r="D57" s="14">
        <v>4</v>
      </c>
      <c r="E57" s="14">
        <v>0</v>
      </c>
      <c r="F57" s="14">
        <v>30</v>
      </c>
      <c r="G57" s="22">
        <v>-0.89072516</v>
      </c>
      <c r="H57" s="17">
        <f>G57*65</f>
        <v>-57.8971354</v>
      </c>
      <c r="I57" s="17">
        <f>(H57-32)*5/9</f>
        <v>-49.942853</v>
      </c>
      <c r="J57" s="17">
        <v>297.5</v>
      </c>
      <c r="K57" s="17">
        <v>-0.44</v>
      </c>
      <c r="L57" s="17">
        <f>K57*14</f>
        <v>-6.16</v>
      </c>
      <c r="M57" s="17">
        <f>L57*9/5+32</f>
        <v>20.912</v>
      </c>
      <c r="N57" s="17">
        <v>78.809</v>
      </c>
      <c r="O57" s="17">
        <v>-78.809</v>
      </c>
      <c r="P57" s="17">
        <f>(O57-32)*5/9</f>
        <v>-61.56055555555555</v>
      </c>
      <c r="Q57" s="17">
        <f>P57*-1</f>
        <v>61.56055555555555</v>
      </c>
    </row>
    <row r="58" ht="20.7" customHeight="1">
      <c r="A58" s="12">
        <v>1905</v>
      </c>
      <c r="B58" t="s" s="13">
        <v>20</v>
      </c>
      <c r="C58" s="14">
        <v>5</v>
      </c>
      <c r="D58" s="14">
        <v>1</v>
      </c>
      <c r="E58" s="14">
        <v>1</v>
      </c>
      <c r="F58" s="14">
        <v>28</v>
      </c>
      <c r="G58" s="22">
        <v>-0.592237375</v>
      </c>
      <c r="H58" s="17">
        <f>G58*65</f>
        <v>-38.495429375</v>
      </c>
      <c r="I58" s="17">
        <f>(H58-32)*5/9</f>
        <v>-39.16412743055556</v>
      </c>
      <c r="J58" s="17">
        <v>298</v>
      </c>
      <c r="K58" s="17">
        <v>-0.28</v>
      </c>
      <c r="L58" s="17">
        <f>K58*14</f>
        <v>-3.92</v>
      </c>
      <c r="M58" s="17">
        <f>L58*9/5+32</f>
        <v>24.944</v>
      </c>
      <c r="N58" s="17">
        <v>63.4394</v>
      </c>
      <c r="O58" s="17">
        <v>-63.4394</v>
      </c>
      <c r="P58" s="17">
        <f>(O58-32)*5/9</f>
        <v>-53.02188888888889</v>
      </c>
      <c r="Q58" s="17">
        <f>P58*-1</f>
        <v>53.02188888888889</v>
      </c>
    </row>
    <row r="59" ht="20.7" customHeight="1">
      <c r="A59" s="12">
        <v>1906</v>
      </c>
      <c r="B59" t="s" s="21">
        <v>23</v>
      </c>
      <c r="C59" s="14">
        <v>11</v>
      </c>
      <c r="D59" s="14">
        <v>6</v>
      </c>
      <c r="E59" s="14">
        <v>3</v>
      </c>
      <c r="F59" s="14">
        <v>163</v>
      </c>
      <c r="G59" s="22">
        <v>-0.545230805</v>
      </c>
      <c r="H59" s="17">
        <f>G59*65</f>
        <v>-35.440002325</v>
      </c>
      <c r="I59" s="17">
        <f>(H59-32)*5/9</f>
        <v>-37.46666795833333</v>
      </c>
      <c r="J59" s="17">
        <v>298.4</v>
      </c>
      <c r="K59" s="17">
        <v>-0.23</v>
      </c>
      <c r="L59" s="17">
        <f>K59*14</f>
        <v>-3.22</v>
      </c>
      <c r="M59" s="17">
        <f>L59*9/5+32</f>
        <v>26.204</v>
      </c>
      <c r="N59" s="17">
        <v>61.644</v>
      </c>
      <c r="O59" s="17">
        <v>-61.644</v>
      </c>
      <c r="P59" s="17">
        <f>(O59-32)*5/9</f>
        <v>-52.02444444444445</v>
      </c>
      <c r="Q59" s="17">
        <f>P59*-1</f>
        <v>52.02444444444445</v>
      </c>
    </row>
    <row r="60" ht="20.7" customHeight="1">
      <c r="A60" s="12">
        <v>1907</v>
      </c>
      <c r="B60" t="s" s="13">
        <v>20</v>
      </c>
      <c r="C60" s="14">
        <v>5</v>
      </c>
      <c r="D60" s="14">
        <v>0</v>
      </c>
      <c r="E60" s="14">
        <v>0</v>
      </c>
      <c r="F60" s="14">
        <v>13</v>
      </c>
      <c r="G60" s="22">
        <v>-0.641440122</v>
      </c>
      <c r="H60" s="17">
        <f>G60*65</f>
        <v>-41.69360793</v>
      </c>
      <c r="I60" s="17">
        <f>(H60-32)*5/9</f>
        <v>-40.94089329444444</v>
      </c>
      <c r="J60" s="17">
        <v>298.8</v>
      </c>
      <c r="K60" s="17">
        <v>-0.4</v>
      </c>
      <c r="L60" s="17">
        <f>K60*14</f>
        <v>-5.600000000000001</v>
      </c>
      <c r="M60" s="17">
        <f>L60*9/5+32</f>
        <v>21.92</v>
      </c>
      <c r="N60" s="17">
        <v>63.6136</v>
      </c>
      <c r="O60" s="17">
        <v>-63.6136</v>
      </c>
      <c r="P60" s="17">
        <f>(O60-32)*5/9</f>
        <v>-53.11866666666666</v>
      </c>
      <c r="Q60" s="17">
        <f>P60*-1</f>
        <v>53.11866666666666</v>
      </c>
    </row>
    <row r="61" ht="20.7" customHeight="1">
      <c r="A61" s="12">
        <v>1908</v>
      </c>
      <c r="B61" t="s" s="19">
        <v>22</v>
      </c>
      <c r="C61" s="14">
        <v>10</v>
      </c>
      <c r="D61" s="14">
        <v>6</v>
      </c>
      <c r="E61" s="14">
        <v>1</v>
      </c>
      <c r="F61" s="14">
        <v>95</v>
      </c>
      <c r="G61" s="22">
        <v>-0.872938419</v>
      </c>
      <c r="H61" s="17">
        <f>G61*65</f>
        <v>-56.740997235</v>
      </c>
      <c r="I61" s="17">
        <f>(H61-32)*5/9</f>
        <v>-49.30055401944445</v>
      </c>
      <c r="J61" s="17">
        <v>299.3</v>
      </c>
      <c r="K61" s="17">
        <v>-0.43</v>
      </c>
      <c r="L61" s="17">
        <f>K61*14</f>
        <v>-6.02</v>
      </c>
      <c r="M61" s="17">
        <f>L61*9/5+32</f>
        <v>21.164</v>
      </c>
      <c r="N61" s="17">
        <v>77.905</v>
      </c>
      <c r="O61" s="17">
        <v>-77.905</v>
      </c>
      <c r="P61" s="17">
        <f>(O61-32)*5/9</f>
        <v>-61.05833333333333</v>
      </c>
      <c r="Q61" s="17">
        <f>P61*-1</f>
        <v>61.05833333333333</v>
      </c>
    </row>
    <row r="62" ht="20.7" customHeight="1">
      <c r="A62" s="12">
        <v>1909</v>
      </c>
      <c r="B62" t="s" s="19">
        <v>22</v>
      </c>
      <c r="C62" s="14">
        <v>12</v>
      </c>
      <c r="D62" s="14">
        <v>6</v>
      </c>
      <c r="E62" s="14">
        <v>4</v>
      </c>
      <c r="F62" s="14">
        <v>93</v>
      </c>
      <c r="G62" s="22">
        <v>-0.916563623</v>
      </c>
      <c r="H62" s="17">
        <f>G62*65</f>
        <v>-59.576635495</v>
      </c>
      <c r="I62" s="17">
        <f>(H62-32)*5/9</f>
        <v>-50.87590860833333</v>
      </c>
      <c r="J62" s="17">
        <v>299.7</v>
      </c>
      <c r="K62" s="17">
        <v>-0.47</v>
      </c>
      <c r="L62" s="17">
        <f>K62*14</f>
        <v>-6.58</v>
      </c>
      <c r="M62" s="17">
        <f>L62*9/5+32</f>
        <v>20.156</v>
      </c>
      <c r="N62" s="17">
        <v>79.73260000000001</v>
      </c>
      <c r="O62" s="17">
        <v>-79.73260000000001</v>
      </c>
      <c r="P62" s="17">
        <f>(O62-32)*5/9</f>
        <v>-62.07366666666667</v>
      </c>
      <c r="Q62" s="17">
        <f>P62*-1</f>
        <v>62.07366666666667</v>
      </c>
    </row>
    <row r="63" ht="20.7" customHeight="1">
      <c r="A63" s="12">
        <v>1910</v>
      </c>
      <c r="B63" t="s" s="13">
        <v>20</v>
      </c>
      <c r="C63" s="14">
        <v>5</v>
      </c>
      <c r="D63" s="14">
        <v>3</v>
      </c>
      <c r="E63" s="14">
        <v>1</v>
      </c>
      <c r="F63" s="14">
        <v>64</v>
      </c>
      <c r="G63" s="22">
        <v>-0.850531547</v>
      </c>
      <c r="H63" s="17">
        <f>G63*65</f>
        <v>-55.284550555</v>
      </c>
      <c r="I63" s="17">
        <f>(H63-32)*5/9</f>
        <v>-48.49141697500001</v>
      </c>
      <c r="J63" s="17">
        <v>300.1</v>
      </c>
      <c r="K63" s="17">
        <v>-0.42</v>
      </c>
      <c r="L63" s="17">
        <f>K63*14</f>
        <v>-5.88</v>
      </c>
      <c r="M63" s="17">
        <f>L63*9/5+32</f>
        <v>21.416</v>
      </c>
      <c r="N63" s="17">
        <v>76.70059999999999</v>
      </c>
      <c r="O63" s="17">
        <v>-76.70059999999999</v>
      </c>
      <c r="P63" s="17">
        <f>(O63-32)*5/9</f>
        <v>-60.38922222222222</v>
      </c>
      <c r="Q63" s="17">
        <f>P63*-1</f>
        <v>60.38922222222222</v>
      </c>
    </row>
    <row r="64" ht="20.7" customHeight="1">
      <c r="A64" s="12">
        <v>1911</v>
      </c>
      <c r="B64" t="s" s="13">
        <v>20</v>
      </c>
      <c r="C64" s="14">
        <v>6</v>
      </c>
      <c r="D64" s="14">
        <v>3</v>
      </c>
      <c r="E64" s="14">
        <v>0</v>
      </c>
      <c r="F64" s="14">
        <v>35</v>
      </c>
      <c r="G64" s="22">
        <v>-0.910226815</v>
      </c>
      <c r="H64" s="17">
        <f>G64*65</f>
        <v>-59.164742975</v>
      </c>
      <c r="I64" s="17">
        <f>(H64-32)*5/9</f>
        <v>-50.64707943055555</v>
      </c>
      <c r="J64" s="17">
        <v>300.6</v>
      </c>
      <c r="K64" s="17">
        <v>-0.44</v>
      </c>
      <c r="L64" s="17">
        <f>K64*14</f>
        <v>-6.16</v>
      </c>
      <c r="M64" s="17">
        <f>L64*9/5+32</f>
        <v>20.912</v>
      </c>
      <c r="N64" s="17">
        <v>80.0767</v>
      </c>
      <c r="O64" s="17">
        <v>-80.0767</v>
      </c>
      <c r="P64" s="17">
        <f>(O64-32)*5/9</f>
        <v>-62.26483333333334</v>
      </c>
      <c r="Q64" s="17">
        <f>P64*-1</f>
        <v>62.26483333333334</v>
      </c>
    </row>
    <row r="65" ht="20.7" customHeight="1">
      <c r="A65" s="12">
        <v>1912</v>
      </c>
      <c r="B65" t="s" s="13">
        <v>20</v>
      </c>
      <c r="C65" s="14">
        <v>7</v>
      </c>
      <c r="D65" s="14">
        <v>4</v>
      </c>
      <c r="E65" s="14">
        <v>1</v>
      </c>
      <c r="F65" s="14">
        <v>57</v>
      </c>
      <c r="G65" s="22">
        <v>-0.613172567</v>
      </c>
      <c r="H65" s="17">
        <f>G65*65</f>
        <v>-39.856216855</v>
      </c>
      <c r="I65" s="17">
        <f>(H65-32)*5/9</f>
        <v>-39.920120475</v>
      </c>
      <c r="J65" s="17">
        <v>301</v>
      </c>
      <c r="K65" s="17">
        <v>-0.35</v>
      </c>
      <c r="L65" s="17">
        <f>K65*14</f>
        <v>-4.899999999999999</v>
      </c>
      <c r="M65" s="17">
        <f>L65*9/5+32</f>
        <v>23.18</v>
      </c>
      <c r="N65" s="17">
        <v>63.0362</v>
      </c>
      <c r="O65" s="17">
        <v>-63.0362</v>
      </c>
      <c r="P65" s="17">
        <f>(O65-32)*5/9</f>
        <v>-52.79788888888889</v>
      </c>
      <c r="Q65" s="17">
        <f>P65*-1</f>
        <v>52.79788888888889</v>
      </c>
    </row>
    <row r="66" ht="20.7" customHeight="1">
      <c r="A66" s="12">
        <v>1913</v>
      </c>
      <c r="B66" t="s" s="13">
        <v>20</v>
      </c>
      <c r="C66" s="14">
        <v>6</v>
      </c>
      <c r="D66" s="14">
        <v>4</v>
      </c>
      <c r="E66" s="14">
        <v>0</v>
      </c>
      <c r="F66" s="14">
        <v>36</v>
      </c>
      <c r="G66" s="22">
        <v>-0.705700523</v>
      </c>
      <c r="H66" s="17">
        <f>G66*65</f>
        <v>-45.870533995</v>
      </c>
      <c r="I66" s="17">
        <f>(H66-32)*5/9</f>
        <v>-43.26140777499999</v>
      </c>
      <c r="J66" s="17">
        <v>301.3</v>
      </c>
      <c r="K66" s="17">
        <v>-0.34</v>
      </c>
      <c r="L66" s="17">
        <f>K66*14</f>
        <v>-4.760000000000001</v>
      </c>
      <c r="M66" s="17">
        <f>-3.0064</f>
        <v>-3.0064</v>
      </c>
      <c r="N66" s="17">
        <v>42.8641</v>
      </c>
      <c r="O66" s="17">
        <v>-42.8641</v>
      </c>
      <c r="P66" s="17">
        <f>(O66-32)*5/9</f>
        <v>-41.59116666666667</v>
      </c>
      <c r="Q66" s="17">
        <f>P66*-1</f>
        <v>41.59116666666667</v>
      </c>
    </row>
    <row r="67" ht="20.7" customHeight="1">
      <c r="A67" s="12">
        <v>1914</v>
      </c>
      <c r="B67" t="s" s="13">
        <v>20</v>
      </c>
      <c r="C67" s="14">
        <v>1</v>
      </c>
      <c r="D67" s="14">
        <v>0</v>
      </c>
      <c r="E67" s="14">
        <v>0</v>
      </c>
      <c r="F67" s="14">
        <v>3</v>
      </c>
      <c r="G67" s="22">
        <v>-0.451325106</v>
      </c>
      <c r="H67" s="17">
        <f>G67*65</f>
        <v>-29.33613189</v>
      </c>
      <c r="I67" s="17">
        <f>(H67-32)*5/9</f>
        <v>-34.07562882777778</v>
      </c>
      <c r="J67" s="17">
        <v>301.4</v>
      </c>
      <c r="K67" s="17">
        <v>-0.16</v>
      </c>
      <c r="L67" s="17">
        <f>K67*14</f>
        <v>-2.24</v>
      </c>
      <c r="M67" s="17">
        <f>L67*9/5+32</f>
        <v>27.968</v>
      </c>
      <c r="N67" s="17">
        <v>57.304</v>
      </c>
      <c r="O67" s="17">
        <v>-57.304</v>
      </c>
      <c r="P67" s="17">
        <f>(O67-32)*5/9</f>
        <v>-49.61333333333333</v>
      </c>
      <c r="Q67" s="17">
        <f>P67*-1</f>
        <v>49.61333333333333</v>
      </c>
    </row>
    <row r="68" ht="20.7" customHeight="1">
      <c r="A68" s="12">
        <v>1915</v>
      </c>
      <c r="B68" t="s" s="19">
        <v>22</v>
      </c>
      <c r="C68" s="14">
        <v>6</v>
      </c>
      <c r="D68" s="14">
        <v>5</v>
      </c>
      <c r="E68" s="14">
        <v>3</v>
      </c>
      <c r="F68" s="14">
        <v>130</v>
      </c>
      <c r="G68" s="22">
        <v>-0.281587078</v>
      </c>
      <c r="H68" s="17">
        <f>G68*65</f>
        <v>-18.30316007</v>
      </c>
      <c r="I68" s="17">
        <f>(H68-32)*5/9</f>
        <v>-27.94620003888889</v>
      </c>
      <c r="J68" s="17">
        <v>301.6</v>
      </c>
      <c r="K68" s="17">
        <v>-0.11</v>
      </c>
      <c r="L68" s="17">
        <f>K68*14</f>
        <v>-1.54</v>
      </c>
      <c r="M68" s="17">
        <f>L68*9/5+32</f>
        <v>29.228</v>
      </c>
      <c r="N68" s="17">
        <v>47.531</v>
      </c>
      <c r="O68" s="17">
        <v>-47.531</v>
      </c>
      <c r="P68" s="17">
        <f>(O68-32)*5/9</f>
        <v>-44.18388888888889</v>
      </c>
      <c r="Q68" s="17">
        <f>P68*-1</f>
        <v>44.18388888888889</v>
      </c>
    </row>
    <row r="69" ht="20.7" customHeight="1">
      <c r="A69" s="12">
        <v>1916</v>
      </c>
      <c r="B69" t="s" s="24">
        <v>24</v>
      </c>
      <c r="C69" s="14">
        <v>15</v>
      </c>
      <c r="D69" s="14">
        <v>10</v>
      </c>
      <c r="E69" s="14">
        <v>5</v>
      </c>
      <c r="F69" s="14">
        <v>144</v>
      </c>
      <c r="G69" s="22">
        <v>-0.611441098</v>
      </c>
      <c r="H69" s="17">
        <f>G69*65</f>
        <v>-39.74367137</v>
      </c>
      <c r="I69" s="17">
        <f>(H69-32)*5/9</f>
        <v>-39.85759520555555</v>
      </c>
      <c r="J69" s="17">
        <v>302</v>
      </c>
      <c r="K69" s="17">
        <v>-0.34</v>
      </c>
      <c r="L69" s="17">
        <f>K69*14</f>
        <v>-4.760000000000001</v>
      </c>
      <c r="M69" s="17">
        <f>-3/64</f>
        <v>-0.046875</v>
      </c>
      <c r="N69" s="17">
        <v>39.696825</v>
      </c>
      <c r="O69" s="17">
        <v>-39.696825</v>
      </c>
      <c r="P69" s="17">
        <f>(O69-32)*5/9</f>
        <v>-39.83156944444444</v>
      </c>
      <c r="Q69" s="17">
        <f>P69*-1</f>
        <v>39.83156944444444</v>
      </c>
    </row>
    <row r="70" ht="20.7" customHeight="1">
      <c r="A70" s="12">
        <v>1917</v>
      </c>
      <c r="B70" t="s" s="13">
        <v>20</v>
      </c>
      <c r="C70" s="14">
        <v>4</v>
      </c>
      <c r="D70" s="14">
        <v>2</v>
      </c>
      <c r="E70" s="14">
        <v>2</v>
      </c>
      <c r="F70" s="14">
        <v>61</v>
      </c>
      <c r="G70" s="22">
        <v>-0.540788212</v>
      </c>
      <c r="H70" s="17">
        <f>G70*65</f>
        <v>-35.15123378000001</v>
      </c>
      <c r="I70" s="17">
        <f>(H70-32)*5/9</f>
        <v>-37.3062409888889</v>
      </c>
      <c r="J70" s="17">
        <v>302.4</v>
      </c>
      <c r="K70" s="17">
        <v>-0.4</v>
      </c>
      <c r="L70" s="17">
        <f>K70*14</f>
        <v>-5.600000000000001</v>
      </c>
      <c r="M70" s="17">
        <f>L70*9/5+32</f>
        <v>21.92</v>
      </c>
      <c r="N70" s="17">
        <v>57.071</v>
      </c>
      <c r="O70" s="17">
        <v>-57.071</v>
      </c>
      <c r="P70" s="17">
        <f>(O70-32)*5/9</f>
        <v>-49.48388888888889</v>
      </c>
      <c r="Q70" s="17">
        <f>P70*-1</f>
        <v>49.48388888888889</v>
      </c>
    </row>
    <row r="71" ht="20.7" customHeight="1">
      <c r="A71" s="12">
        <v>1918</v>
      </c>
      <c r="B71" t="s" s="13">
        <v>20</v>
      </c>
      <c r="C71" s="14">
        <v>6</v>
      </c>
      <c r="D71" s="14">
        <v>4</v>
      </c>
      <c r="E71" s="14">
        <v>1</v>
      </c>
      <c r="F71" s="14">
        <v>40</v>
      </c>
      <c r="G71" s="22">
        <v>-0.36966148</v>
      </c>
      <c r="H71" s="17">
        <f>G71*65</f>
        <v>-24.0279962</v>
      </c>
      <c r="I71" s="17">
        <f>(H71-32)*5/9</f>
        <v>-31.12666455555556</v>
      </c>
      <c r="J71" s="17">
        <v>302.8</v>
      </c>
      <c r="K71" s="17">
        <v>-0.26</v>
      </c>
      <c r="L71" s="17">
        <f>K71*14</f>
        <v>-3.64</v>
      </c>
      <c r="M71" s="17">
        <f>L71*9/5+32</f>
        <v>25.448</v>
      </c>
      <c r="N71" s="17">
        <v>49.476</v>
      </c>
      <c r="O71" s="17">
        <v>-49.476</v>
      </c>
      <c r="P71" s="17">
        <f>(O71-32)*5/9</f>
        <v>-45.26444444444444</v>
      </c>
      <c r="Q71" s="17">
        <f>P71*-1</f>
        <v>45.26444444444444</v>
      </c>
    </row>
    <row r="72" ht="20.7" customHeight="1">
      <c r="A72" s="12">
        <v>1919</v>
      </c>
      <c r="B72" t="s" s="13">
        <v>20</v>
      </c>
      <c r="C72" s="14">
        <v>5</v>
      </c>
      <c r="D72" s="14">
        <v>2</v>
      </c>
      <c r="E72" s="14">
        <v>1</v>
      </c>
      <c r="F72" s="14">
        <v>55</v>
      </c>
      <c r="G72" s="22">
        <v>-0.397614838</v>
      </c>
      <c r="H72" s="17">
        <f>G72</f>
        <v>-0.397614838</v>
      </c>
      <c r="I72" s="17">
        <f>(H72-32)*5/9</f>
        <v>-17.99867491</v>
      </c>
      <c r="J72" s="17">
        <v>303</v>
      </c>
      <c r="K72" s="17">
        <v>-0.22</v>
      </c>
      <c r="L72" s="17">
        <f>K72*14</f>
        <v>-3.08</v>
      </c>
      <c r="M72" s="17">
        <f>L72*9/5+32</f>
        <v>26.456</v>
      </c>
      <c r="N72" s="17">
        <v>26.0584</v>
      </c>
      <c r="O72" s="17">
        <v>-26.0584</v>
      </c>
      <c r="P72" s="17">
        <f>(O72-32)*5/9</f>
        <v>-32.25466666666667</v>
      </c>
      <c r="Q72" s="17">
        <f>P72*-1</f>
        <v>32.25466666666667</v>
      </c>
    </row>
    <row r="73" ht="20.7" customHeight="1">
      <c r="A73" s="12">
        <v>1920</v>
      </c>
      <c r="B73" t="s" s="13">
        <v>20</v>
      </c>
      <c r="C73" s="14">
        <v>5</v>
      </c>
      <c r="D73" s="14">
        <v>4</v>
      </c>
      <c r="E73" s="14">
        <v>0</v>
      </c>
      <c r="F73" s="14">
        <v>30</v>
      </c>
      <c r="G73" s="22">
        <v>-0.446012567</v>
      </c>
      <c r="H73" s="17">
        <f>G73*65</f>
        <v>-28.990816855</v>
      </c>
      <c r="I73" s="17">
        <f>(H73-32)*5/9</f>
        <v>-33.88378714166667</v>
      </c>
      <c r="J73" s="17">
        <v>303.4</v>
      </c>
      <c r="K73" s="17">
        <v>-0.27</v>
      </c>
      <c r="L73" s="17">
        <f>K73*14</f>
        <v>-3.78</v>
      </c>
      <c r="M73" s="17">
        <f t="shared" si="75"/>
        <v>4.2008</v>
      </c>
      <c r="N73" s="17">
        <v>33.1916</v>
      </c>
      <c r="O73" s="17">
        <v>-33.1916</v>
      </c>
      <c r="P73" s="17">
        <f>(O73-32)*5/9</f>
        <v>-36.21755555555555</v>
      </c>
      <c r="Q73" s="17">
        <f>P73*-1</f>
        <v>36.21755555555555</v>
      </c>
    </row>
    <row r="74" ht="20.7" customHeight="1">
      <c r="A74" s="12">
        <v>1921</v>
      </c>
      <c r="B74" t="s" s="19">
        <v>22</v>
      </c>
      <c r="C74" s="14">
        <v>7</v>
      </c>
      <c r="D74" s="14">
        <v>5</v>
      </c>
      <c r="E74" s="14">
        <v>2</v>
      </c>
      <c r="F74" s="14">
        <v>87</v>
      </c>
      <c r="G74" s="22">
        <v>-0.439499705</v>
      </c>
      <c r="H74" s="17">
        <f>G74*65</f>
        <v>-28.567480825</v>
      </c>
      <c r="I74" s="17">
        <f>(H74-32)*5/9</f>
        <v>-33.64860045833333</v>
      </c>
      <c r="J74" s="17">
        <v>303.7</v>
      </c>
      <c r="K74" s="17">
        <v>-0.21</v>
      </c>
      <c r="L74" s="17">
        <f>K74*14</f>
        <v>-2.94</v>
      </c>
      <c r="M74" s="17">
        <f>L74*9/5+32</f>
        <v>26.708</v>
      </c>
      <c r="N74" s="17">
        <v>55.2755</v>
      </c>
      <c r="O74" s="17">
        <v>-55.2755</v>
      </c>
      <c r="P74" s="17">
        <f>(O74-32)*5/9</f>
        <v>-48.48638888888888</v>
      </c>
      <c r="Q74" s="17">
        <f>P74*-1</f>
        <v>48.48638888888888</v>
      </c>
    </row>
    <row r="75" ht="20.7" customHeight="1">
      <c r="A75" s="12">
        <v>1922</v>
      </c>
      <c r="B75" t="s" s="13">
        <v>20</v>
      </c>
      <c r="C75" s="14">
        <v>5</v>
      </c>
      <c r="D75" s="14">
        <v>3</v>
      </c>
      <c r="E75" s="14">
        <v>1</v>
      </c>
      <c r="F75" s="14">
        <v>55</v>
      </c>
      <c r="G75" s="22">
        <v>-0.519298366</v>
      </c>
      <c r="H75" s="17">
        <f>G75*65</f>
        <v>-33.75439379</v>
      </c>
      <c r="I75" s="17">
        <f>(H75-32)*5/9</f>
        <v>-36.53021877222222</v>
      </c>
      <c r="J75" s="17">
        <v>304.1</v>
      </c>
      <c r="K75" s="17">
        <v>-0.28</v>
      </c>
      <c r="L75" s="17">
        <f>K75*14</f>
        <v>-3.92</v>
      </c>
      <c r="M75" s="17">
        <f>L75*9/5+32</f>
        <v>24.944</v>
      </c>
      <c r="N75" s="17">
        <v>58.6984</v>
      </c>
      <c r="O75" s="17">
        <v>-58.6984</v>
      </c>
      <c r="P75" s="17">
        <f>(O75-32)*5/9</f>
        <v>-50.388</v>
      </c>
      <c r="Q75" s="17">
        <f>P75*-1</f>
        <v>50.388</v>
      </c>
    </row>
    <row r="76" ht="20.7" customHeight="1">
      <c r="A76" s="12">
        <v>1923</v>
      </c>
      <c r="B76" t="s" s="13">
        <v>20</v>
      </c>
      <c r="C76" s="14">
        <v>9</v>
      </c>
      <c r="D76" s="14">
        <v>4</v>
      </c>
      <c r="E76" s="14">
        <v>1</v>
      </c>
      <c r="F76" s="14">
        <v>49</v>
      </c>
      <c r="G76" s="22">
        <v>-0.487141399</v>
      </c>
      <c r="H76" s="17">
        <f>G76*65</f>
        <v>-31.664190935</v>
      </c>
      <c r="I76" s="17">
        <f>(H76-32)*5/9</f>
        <v>-35.36899496388888</v>
      </c>
      <c r="J76" s="17">
        <v>304.5</v>
      </c>
      <c r="K76" s="17">
        <v>-0.24</v>
      </c>
      <c r="L76" s="17">
        <f>K76*14</f>
        <v>-3.36</v>
      </c>
      <c r="M76" s="17">
        <f>L76*9/5+32</f>
        <v>25.952</v>
      </c>
      <c r="N76" s="17">
        <v>57.6162</v>
      </c>
      <c r="O76" s="17">
        <v>-57.6162</v>
      </c>
      <c r="P76" s="17">
        <f>(O76-32)*5/9</f>
        <v>-49.78677777777777</v>
      </c>
      <c r="Q76" s="17">
        <f>P76*-1</f>
        <v>49.78677777777777</v>
      </c>
    </row>
    <row r="77" ht="20.7" customHeight="1">
      <c r="A77" s="12">
        <v>1924</v>
      </c>
      <c r="B77" t="s" s="19">
        <v>22</v>
      </c>
      <c r="C77" s="14">
        <v>11</v>
      </c>
      <c r="D77" s="14">
        <v>5</v>
      </c>
      <c r="E77" s="14">
        <v>2</v>
      </c>
      <c r="F77" s="14">
        <v>100</v>
      </c>
      <c r="G77" s="22">
        <v>-0.532130251</v>
      </c>
      <c r="H77" s="17">
        <f>G77*65</f>
        <v>-34.588466315</v>
      </c>
      <c r="I77" s="17">
        <f>(H77-32)*5/9</f>
        <v>-36.99359239722222</v>
      </c>
      <c r="J77" s="17">
        <v>304.9</v>
      </c>
      <c r="K77" s="17">
        <v>-0.28</v>
      </c>
      <c r="L77" s="17">
        <f>K77*14</f>
        <v>-3.92</v>
      </c>
      <c r="M77" s="17">
        <f>L77*9/5+32</f>
        <v>24.944</v>
      </c>
      <c r="N77" s="17">
        <v>59.5325</v>
      </c>
      <c r="O77" s="17">
        <v>-59.5325</v>
      </c>
      <c r="P77" s="17">
        <f>(O77-32)*5/9</f>
        <v>-50.85138888888889</v>
      </c>
      <c r="Q77" s="17">
        <f>P77*-1</f>
        <v>50.85138888888889</v>
      </c>
    </row>
    <row r="78" ht="20.7" customHeight="1">
      <c r="A78" s="12">
        <v>1925</v>
      </c>
      <c r="B78" t="s" s="13">
        <v>20</v>
      </c>
      <c r="C78" s="14">
        <v>4</v>
      </c>
      <c r="D78" s="14">
        <v>1</v>
      </c>
      <c r="E78" s="14">
        <v>0</v>
      </c>
      <c r="F78" s="14">
        <v>7</v>
      </c>
      <c r="G78" s="22">
        <v>-0.367860552</v>
      </c>
      <c r="H78" s="17">
        <f>G78*65</f>
        <v>-23.91093588</v>
      </c>
      <c r="I78" s="17">
        <f>(H78-32)*5/9</f>
        <v>-31.06163104444444</v>
      </c>
      <c r="J78" s="17">
        <v>305.3</v>
      </c>
      <c r="K78" s="17">
        <v>-0.21</v>
      </c>
      <c r="L78" s="17">
        <f>K78*14</f>
        <v>-2.94</v>
      </c>
      <c r="M78" s="17">
        <f>L78*9/5+32</f>
        <v>26.708</v>
      </c>
      <c r="N78" s="17">
        <v>50.6189</v>
      </c>
      <c r="O78" s="17">
        <v>-50.6189</v>
      </c>
      <c r="P78" s="17">
        <f>(O78-32)*5/9</f>
        <v>-45.89938888888889</v>
      </c>
      <c r="Q78" s="17">
        <f>P78*-1</f>
        <v>45.89938888888889</v>
      </c>
    </row>
    <row r="79" ht="20.7" customHeight="1">
      <c r="A79" s="12">
        <v>1926</v>
      </c>
      <c r="B79" t="s" s="21">
        <v>23</v>
      </c>
      <c r="C79" s="14">
        <v>11</v>
      </c>
      <c r="D79" s="14">
        <v>8</v>
      </c>
      <c r="E79" s="14">
        <v>6</v>
      </c>
      <c r="F79" s="14">
        <v>230</v>
      </c>
      <c r="G79" s="22">
        <v>-0.217170879</v>
      </c>
      <c r="H79" s="17">
        <f>G79*65</f>
        <v>-14.116107135</v>
      </c>
      <c r="I79" s="17">
        <f>(H79-32)*5/9</f>
        <v>-25.62005951944444</v>
      </c>
      <c r="J79" s="17">
        <v>305.8</v>
      </c>
      <c r="K79" s="17">
        <v>-0.1</v>
      </c>
      <c r="L79" s="17">
        <f>K79*14</f>
        <v>-1.4</v>
      </c>
      <c r="M79" s="17">
        <f>L79*9/5+32</f>
        <v>29.48</v>
      </c>
      <c r="N79" s="17">
        <v>43.596</v>
      </c>
      <c r="O79" s="17">
        <v>-43.596</v>
      </c>
      <c r="P79" s="17">
        <f>(O79-32)*5/9</f>
        <v>-41.99777777777778</v>
      </c>
      <c r="Q79" s="17">
        <f>P79*-1</f>
        <v>41.99777777777778</v>
      </c>
    </row>
    <row r="80" ht="20.7" customHeight="1">
      <c r="A80" s="12">
        <v>1927</v>
      </c>
      <c r="B80" t="s" s="13">
        <v>20</v>
      </c>
      <c r="C80" s="14">
        <v>8</v>
      </c>
      <c r="D80" s="14">
        <v>4</v>
      </c>
      <c r="E80" s="14">
        <v>1</v>
      </c>
      <c r="F80" s="14">
        <v>56</v>
      </c>
      <c r="G80" s="22">
        <v>-0.316638608</v>
      </c>
      <c r="H80" s="17">
        <f>G80*65</f>
        <v>-20.58150952</v>
      </c>
      <c r="I80" s="17">
        <f>(H80-32)*5/9</f>
        <v>-29.21194973333333</v>
      </c>
      <c r="J80" s="17">
        <v>306.2</v>
      </c>
      <c r="K80" s="17">
        <v>-0.21</v>
      </c>
      <c r="L80" s="17">
        <f>K80*14</f>
        <v>-2.94</v>
      </c>
      <c r="M80" s="17">
        <f>L80*9/5+32</f>
        <v>26.708</v>
      </c>
      <c r="N80" s="17">
        <v>47.2895</v>
      </c>
      <c r="O80" s="17">
        <v>-47.2895</v>
      </c>
      <c r="P80" s="17">
        <f>(O80-32)*5/9</f>
        <v>-44.04972222222222</v>
      </c>
      <c r="Q80" s="17">
        <f>P80*-1</f>
        <v>44.04972222222222</v>
      </c>
    </row>
    <row r="81" ht="20.7" customHeight="1">
      <c r="A81" s="12">
        <v>1928</v>
      </c>
      <c r="B81" t="s" s="13">
        <v>20</v>
      </c>
      <c r="C81" s="14">
        <v>6</v>
      </c>
      <c r="D81" s="14">
        <v>4</v>
      </c>
      <c r="E81" s="14">
        <v>1</v>
      </c>
      <c r="F81" s="14">
        <v>83</v>
      </c>
      <c r="G81" s="22">
        <v>-0.40189898</v>
      </c>
      <c r="H81" s="17">
        <f>G81*65</f>
        <v>-26.1234337</v>
      </c>
      <c r="I81" s="17">
        <f>(H81-32)*5/9</f>
        <v>-32.2907965</v>
      </c>
      <c r="J81" s="17">
        <v>306.6</v>
      </c>
      <c r="K81" s="17">
        <v>-0.21</v>
      </c>
      <c r="L81" s="17">
        <f>K81*14</f>
        <v>-2.94</v>
      </c>
      <c r="M81" s="17">
        <f>L81*9/5+32</f>
        <v>26.708</v>
      </c>
      <c r="N81" s="17">
        <v>52.8314</v>
      </c>
      <c r="O81" s="17">
        <v>-52.8314</v>
      </c>
      <c r="P81" s="17">
        <f>(O81-32)*5/9</f>
        <v>-47.12855555555556</v>
      </c>
      <c r="Q81" s="17">
        <f>P81*-1</f>
        <v>47.12855555555556</v>
      </c>
    </row>
    <row r="82" ht="20.7" customHeight="1">
      <c r="A82" s="12">
        <v>1929</v>
      </c>
      <c r="B82" t="s" s="13">
        <v>20</v>
      </c>
      <c r="C82" s="14">
        <v>5</v>
      </c>
      <c r="D82" s="14">
        <v>3</v>
      </c>
      <c r="E82" s="14">
        <v>1</v>
      </c>
      <c r="F82" s="14">
        <v>48</v>
      </c>
      <c r="G82" s="22">
        <v>-0.483706523</v>
      </c>
      <c r="H82" s="17">
        <f>G82*65</f>
        <v>-31.440923995</v>
      </c>
      <c r="I82" s="17">
        <f>(H82-32)*5/9</f>
        <v>-35.244957775</v>
      </c>
      <c r="J82" s="17">
        <v>307.2</v>
      </c>
      <c r="K82" s="17">
        <v>-0.36</v>
      </c>
      <c r="L82" s="17">
        <f>K82*14</f>
        <v>-5.04</v>
      </c>
      <c r="M82" s="17">
        <f>L82*9/5+32</f>
        <v>22.928</v>
      </c>
      <c r="N82" s="17">
        <v>54.369</v>
      </c>
      <c r="O82" s="17">
        <v>-54.369</v>
      </c>
      <c r="P82" s="17">
        <f>(O82-32)*5/9</f>
        <v>-47.98277777777778</v>
      </c>
      <c r="Q82" s="17">
        <f>P82*-1</f>
        <v>47.98277777777778</v>
      </c>
    </row>
    <row r="83" ht="20.7" customHeight="1">
      <c r="A83" s="12">
        <v>1930</v>
      </c>
      <c r="B83" t="s" s="13">
        <v>20</v>
      </c>
      <c r="C83" s="14">
        <v>3</v>
      </c>
      <c r="D83" s="14">
        <v>2</v>
      </c>
      <c r="E83" s="14">
        <v>2</v>
      </c>
      <c r="F83" s="14">
        <v>50</v>
      </c>
      <c r="G83" s="22">
        <v>-0.212000956</v>
      </c>
      <c r="H83" s="17">
        <f>G83*65</f>
        <v>-13.78006214</v>
      </c>
      <c r="I83" s="17">
        <f>(H83-32)*5/9</f>
        <v>-25.43336785555555</v>
      </c>
      <c r="J83" s="17">
        <v>307.5</v>
      </c>
      <c r="K83" s="17">
        <v>-0.15</v>
      </c>
      <c r="L83" s="17">
        <f>K83*14</f>
        <v>-2.1</v>
      </c>
      <c r="M83" s="17">
        <f>L83*9/5+32</f>
        <v>28.22</v>
      </c>
      <c r="N83" s="17">
        <v>42</v>
      </c>
      <c r="O83" s="17">
        <v>-42</v>
      </c>
      <c r="P83" s="17">
        <f>(O83-32)*5/9</f>
        <v>-41.11111111111111</v>
      </c>
      <c r="Q83" s="17">
        <f>P83*-1</f>
        <v>41.11111111111111</v>
      </c>
    </row>
    <row r="84" ht="20.7" customHeight="1">
      <c r="A84" s="20">
        <v>1931</v>
      </c>
      <c r="B84" t="s" s="13">
        <v>20</v>
      </c>
      <c r="C84" s="14">
        <v>13</v>
      </c>
      <c r="D84" s="14">
        <v>3</v>
      </c>
      <c r="E84" s="14">
        <v>1</v>
      </c>
      <c r="F84" s="14">
        <v>48</v>
      </c>
      <c r="G84" s="22">
        <v>-0.174586001</v>
      </c>
      <c r="H84" s="17">
        <f>G84*65</f>
        <v>-11.348090065</v>
      </c>
      <c r="I84" s="17">
        <f>(H84-32)*5/9</f>
        <v>-24.08227225833333</v>
      </c>
      <c r="J84" s="17">
        <v>308</v>
      </c>
      <c r="K84" s="17">
        <v>-0.09</v>
      </c>
      <c r="L84" s="17">
        <f>K84*14</f>
        <v>-1.26</v>
      </c>
      <c r="M84" s="17">
        <f>L84*9/5+32</f>
        <v>29.732</v>
      </c>
      <c r="N84" s="17">
        <v>41.0801</v>
      </c>
      <c r="O84" s="17">
        <v>-41.0801</v>
      </c>
      <c r="P84" s="17">
        <f>(O84-32)*5/9</f>
        <v>-40.60005555555556</v>
      </c>
      <c r="Q84" s="17">
        <f>P84*-1</f>
        <v>40.60005555555556</v>
      </c>
    </row>
    <row r="85" ht="20.7" customHeight="1">
      <c r="A85" s="20">
        <v>1932</v>
      </c>
      <c r="B85" t="s" s="21">
        <v>23</v>
      </c>
      <c r="C85" s="14">
        <v>15</v>
      </c>
      <c r="D85" s="14">
        <v>6</v>
      </c>
      <c r="E85" s="14">
        <v>4</v>
      </c>
      <c r="F85" s="14">
        <v>170</v>
      </c>
      <c r="G85" s="22">
        <v>-0.29752999</v>
      </c>
      <c r="H85" s="17">
        <f>G85*65</f>
        <v>-19.33944935</v>
      </c>
      <c r="I85" s="17">
        <f>(H85-32)*5/9</f>
        <v>-28.52191630555556</v>
      </c>
      <c r="J85" s="17">
        <v>308.3</v>
      </c>
      <c r="K85" s="17">
        <v>-0.17</v>
      </c>
      <c r="L85" s="17">
        <f>K85*14</f>
        <v>-2.38</v>
      </c>
      <c r="M85" s="17">
        <f>L85*9/5+32</f>
        <v>27.716</v>
      </c>
      <c r="N85" s="17">
        <v>47.055</v>
      </c>
      <c r="O85" s="17">
        <v>-47.055</v>
      </c>
      <c r="P85" s="17">
        <f>(O85-32)*5/9</f>
        <v>-43.91944444444445</v>
      </c>
      <c r="Q85" s="17">
        <f>P85*-1</f>
        <v>43.91944444444445</v>
      </c>
    </row>
    <row r="86" ht="20.7" customHeight="1">
      <c r="A86" s="20">
        <v>1933</v>
      </c>
      <c r="B86" t="s" s="21">
        <v>23</v>
      </c>
      <c r="C86" s="14">
        <v>20</v>
      </c>
      <c r="D86" s="14">
        <v>11</v>
      </c>
      <c r="E86" s="14">
        <v>6</v>
      </c>
      <c r="F86" s="14">
        <v>259</v>
      </c>
      <c r="G86" s="22">
        <v>-0.390425775</v>
      </c>
      <c r="H86" s="17">
        <f>G86*65</f>
        <v>-25.377675375</v>
      </c>
      <c r="I86" s="17">
        <f>(H86-32)*5/9</f>
        <v>-31.87648631944444</v>
      </c>
      <c r="J86" s="17">
        <v>308.9</v>
      </c>
      <c r="K86" s="17">
        <v>-0.28</v>
      </c>
      <c r="L86" s="17">
        <f>K86*14</f>
        <v>-3.92</v>
      </c>
      <c r="M86" s="17">
        <f>L86*9/5+32</f>
        <v>24.944</v>
      </c>
      <c r="N86" s="17">
        <v>50.3217</v>
      </c>
      <c r="O86" s="17">
        <v>-50.3217</v>
      </c>
      <c r="P86" s="17">
        <f>(O86-32)*5/9</f>
        <v>-45.73427777777777</v>
      </c>
      <c r="Q86" s="17">
        <f>P86*-1</f>
        <v>45.73427777777777</v>
      </c>
    </row>
    <row r="87" ht="20.7" customHeight="1">
      <c r="A87" s="20">
        <v>1934</v>
      </c>
      <c r="B87" t="s" s="19">
        <v>22</v>
      </c>
      <c r="C87" s="14">
        <v>13</v>
      </c>
      <c r="D87" s="14">
        <v>7</v>
      </c>
      <c r="E87" s="14">
        <v>1</v>
      </c>
      <c r="F87" s="14">
        <v>48</v>
      </c>
      <c r="G87" s="22">
        <v>-0.253329849</v>
      </c>
      <c r="H87" s="17">
        <f>G87*65</f>
        <v>-16.466440185</v>
      </c>
      <c r="I87" s="17">
        <f>(H87-32)*5/9</f>
        <v>-26.92580010277778</v>
      </c>
      <c r="J87" s="17">
        <v>309.3</v>
      </c>
      <c r="K87" s="17">
        <v>-0.14</v>
      </c>
      <c r="L87" s="17">
        <f>K87*14</f>
        <v>-1.96</v>
      </c>
      <c r="M87" s="17">
        <f>L87*9/5+32</f>
        <v>28.472</v>
      </c>
      <c r="N87" s="17">
        <v>44.9384</v>
      </c>
      <c r="O87" s="17">
        <v>-44.9384</v>
      </c>
      <c r="P87" s="17">
        <f>(O87-32)*5/9</f>
        <v>-42.74355555555556</v>
      </c>
      <c r="Q87" s="17">
        <f>P87*-1</f>
        <v>42.74355555555556</v>
      </c>
    </row>
    <row r="88" ht="20.7" customHeight="1">
      <c r="A88" s="20">
        <v>1935</v>
      </c>
      <c r="B88" t="s" s="19">
        <v>22</v>
      </c>
      <c r="C88" s="14">
        <v>8</v>
      </c>
      <c r="D88" s="14">
        <v>5</v>
      </c>
      <c r="E88" s="14">
        <v>3</v>
      </c>
      <c r="F88" s="14">
        <v>106</v>
      </c>
      <c r="G88" s="22">
        <v>-0.257856449</v>
      </c>
      <c r="H88" s="17">
        <f>G88*65</f>
        <v>-16.760669185</v>
      </c>
      <c r="I88" s="17">
        <f>(H88-32)*5/9</f>
        <v>-27.08926065833333</v>
      </c>
      <c r="J88" s="17">
        <v>309.7</v>
      </c>
      <c r="K88" s="17">
        <v>-0.2</v>
      </c>
      <c r="L88" s="17">
        <f>K88*14</f>
        <v>-2.8</v>
      </c>
      <c r="M88" s="17">
        <f>L88*9/5+32</f>
        <v>26.96</v>
      </c>
      <c r="N88" s="17">
        <v>43.7207</v>
      </c>
      <c r="O88" s="17">
        <v>-43.7207</v>
      </c>
      <c r="P88" s="17">
        <f>(O88-32)*5/9</f>
        <v>-42.06705555555555</v>
      </c>
      <c r="Q88" s="17">
        <f>P88*-1</f>
        <v>42.06705555555555</v>
      </c>
    </row>
    <row r="89" ht="20.7" customHeight="1">
      <c r="A89" s="20">
        <v>1936</v>
      </c>
      <c r="B89" t="s" s="19">
        <v>22</v>
      </c>
      <c r="C89" s="14">
        <v>17</v>
      </c>
      <c r="D89" s="14">
        <v>7</v>
      </c>
      <c r="E89" s="14">
        <v>1</v>
      </c>
      <c r="F89" s="14">
        <v>100</v>
      </c>
      <c r="G89" s="22">
        <v>-0.219094326</v>
      </c>
      <c r="H89" s="17">
        <f>G89*65</f>
        <v>-14.24113119</v>
      </c>
      <c r="I89" s="17">
        <f>(H89-32)*5/9</f>
        <v>-25.68951732777778</v>
      </c>
      <c r="J89" s="17">
        <v>310.1</v>
      </c>
      <c r="K89" s="17">
        <v>-0.15</v>
      </c>
      <c r="L89" s="17">
        <f>K89*14</f>
        <v>-2.1</v>
      </c>
      <c r="M89" s="17">
        <f>L89*9/5+32</f>
        <v>28.22</v>
      </c>
      <c r="N89" s="17">
        <v>42.4611</v>
      </c>
      <c r="O89" s="17">
        <v>-42.4611</v>
      </c>
      <c r="P89" s="17">
        <f>(O89-32)*5/9</f>
        <v>-41.36727777777778</v>
      </c>
      <c r="Q89" s="17">
        <f>P89*-1</f>
        <v>41.36727777777778</v>
      </c>
    </row>
    <row r="90" ht="20.7" customHeight="1">
      <c r="A90" s="20">
        <v>1937</v>
      </c>
      <c r="B90" t="s" s="19">
        <v>22</v>
      </c>
      <c r="C90" s="14">
        <v>11</v>
      </c>
      <c r="D90" s="14">
        <v>4</v>
      </c>
      <c r="E90" s="14">
        <v>1</v>
      </c>
      <c r="F90" s="14">
        <v>66</v>
      </c>
      <c r="G90" s="22">
        <v>-0.04104605</v>
      </c>
      <c r="H90" s="17">
        <f>G90*65</f>
        <v>-2.66799325</v>
      </c>
      <c r="I90" s="17">
        <f>(H90-32)*5/9</f>
        <v>-19.25999625</v>
      </c>
      <c r="J90" s="17">
        <v>310.6</v>
      </c>
      <c r="K90" s="17">
        <v>-0.03</v>
      </c>
      <c r="L90" s="17">
        <f>K90*14</f>
        <v>-0.42</v>
      </c>
      <c r="M90" s="17">
        <f>L90*9/5+32</f>
        <v>31.244</v>
      </c>
      <c r="N90" s="17">
        <v>33.912</v>
      </c>
      <c r="O90" s="17">
        <v>-33.912</v>
      </c>
      <c r="P90" s="17">
        <f>(O90-32)*5/9</f>
        <v>-36.61777777777778</v>
      </c>
      <c r="Q90" s="17">
        <f>P90*-1</f>
        <v>36.61777777777778</v>
      </c>
    </row>
    <row r="91" ht="20.7" customHeight="1">
      <c r="A91" s="20">
        <v>1938</v>
      </c>
      <c r="B91" t="s" s="19">
        <v>22</v>
      </c>
      <c r="C91" s="14">
        <v>9</v>
      </c>
      <c r="D91" s="14">
        <v>4</v>
      </c>
      <c r="E91" s="14">
        <v>2</v>
      </c>
      <c r="F91" s="14">
        <v>78</v>
      </c>
      <c r="G91" s="22">
        <v>-0.222671277</v>
      </c>
      <c r="H91" s="17">
        <f>G91*65</f>
        <v>-14.473633005</v>
      </c>
      <c r="I91" s="17">
        <f>(H91-32)*5/9</f>
        <v>-25.81868500277778</v>
      </c>
      <c r="J91" s="17">
        <v>311</v>
      </c>
      <c r="K91" s="17">
        <v>-0.03</v>
      </c>
      <c r="L91" s="17">
        <f>K91*14</f>
        <v>-0.42</v>
      </c>
      <c r="M91" s="17">
        <f>L91*9/5+32</f>
        <v>31.244</v>
      </c>
      <c r="N91" s="17">
        <v>45.7176</v>
      </c>
      <c r="O91" s="17">
        <v>-45.7176</v>
      </c>
      <c r="P91" s="17">
        <f>(O91-32)*5/9</f>
        <v>-43.17644444444445</v>
      </c>
      <c r="Q91" s="17">
        <f>P91*-1</f>
        <v>43.17644444444445</v>
      </c>
    </row>
    <row r="92" ht="20.7" customHeight="1">
      <c r="A92" s="20">
        <v>1939</v>
      </c>
      <c r="B92" t="s" s="13">
        <v>20</v>
      </c>
      <c r="C92" s="14">
        <v>6</v>
      </c>
      <c r="D92" s="14">
        <v>3</v>
      </c>
      <c r="E92" s="14">
        <v>1</v>
      </c>
      <c r="F92" s="14">
        <v>34</v>
      </c>
      <c r="G92" s="22">
        <v>-0.118225523</v>
      </c>
      <c r="H92" s="17">
        <f>G92*65</f>
        <v>-7.684658994999999</v>
      </c>
      <c r="I92" s="17">
        <f>(H92-32)*5/9</f>
        <v>-22.047032775</v>
      </c>
      <c r="J92" s="17">
        <v>311.2</v>
      </c>
      <c r="K92" s="17">
        <v>-0.03</v>
      </c>
      <c r="L92" s="17">
        <f>K92*14</f>
        <v>-0.42</v>
      </c>
      <c r="M92" s="17">
        <f>L92*9/5+32</f>
        <v>31.244</v>
      </c>
      <c r="N92" s="17">
        <v>38.92866</v>
      </c>
      <c r="O92" s="17">
        <v>-38.92866</v>
      </c>
      <c r="P92" s="17">
        <f>(O92-32)*5/9</f>
        <v>-39.40481111111112</v>
      </c>
      <c r="Q92" s="17">
        <f>P92*-1</f>
        <v>39.40481111111112</v>
      </c>
    </row>
    <row r="93" ht="20.7" customHeight="1">
      <c r="A93" s="20">
        <v>1940</v>
      </c>
      <c r="B93" t="s" s="19">
        <v>22</v>
      </c>
      <c r="C93" s="14">
        <v>9</v>
      </c>
      <c r="D93" s="14">
        <v>6</v>
      </c>
      <c r="E93" s="14">
        <v>0</v>
      </c>
      <c r="F93" s="14">
        <v>68</v>
      </c>
      <c r="G93" s="22">
        <v>0.252221358</v>
      </c>
      <c r="H93" s="17">
        <f>G93*65</f>
        <v>16.39438827</v>
      </c>
      <c r="I93" s="17">
        <f>(H93-32)*5/9</f>
        <v>-8.669784294444444</v>
      </c>
      <c r="J93" s="17">
        <v>311.3</v>
      </c>
      <c r="K93" s="17">
        <v>0.08</v>
      </c>
      <c r="L93" s="17">
        <f>K93*14</f>
        <v>1.12</v>
      </c>
      <c r="M93" s="17">
        <f>L93*9/5+32</f>
        <v>34.016</v>
      </c>
      <c r="N93" s="17">
        <v>17.622</v>
      </c>
      <c r="O93" s="17">
        <v>-17.622</v>
      </c>
      <c r="P93" s="17">
        <f>(O93-32)*5/9</f>
        <v>-27.56777777777778</v>
      </c>
      <c r="Q93" s="17">
        <f>P93*-1</f>
        <v>27.56777777777778</v>
      </c>
    </row>
    <row r="94" ht="20.7" customHeight="1">
      <c r="A94" s="23">
        <v>1941</v>
      </c>
      <c r="B94" t="s" s="13">
        <v>20</v>
      </c>
      <c r="C94" s="14">
        <v>6</v>
      </c>
      <c r="D94" s="14">
        <v>4</v>
      </c>
      <c r="E94" s="14">
        <v>3</v>
      </c>
      <c r="F94" s="14">
        <v>52</v>
      </c>
      <c r="G94" s="22">
        <v>0.518869083</v>
      </c>
      <c r="H94" s="17">
        <f>G94*65</f>
        <v>33.726490395</v>
      </c>
      <c r="I94" s="17">
        <f>(H94-32)*5/9</f>
        <v>0.959161330555555</v>
      </c>
      <c r="J94" s="17">
        <v>311</v>
      </c>
      <c r="K94" s="17">
        <v>0.12</v>
      </c>
      <c r="L94" s="17">
        <f>K94*14</f>
        <v>1.68</v>
      </c>
      <c r="M94" s="17">
        <f>L94*9/5+32</f>
        <v>35.024</v>
      </c>
      <c r="N94" s="17">
        <v>1.2975</v>
      </c>
      <c r="O94" s="17">
        <v>-1.2975</v>
      </c>
      <c r="P94" s="17">
        <f>(O94-32)*5/9</f>
        <v>-18.49861111111111</v>
      </c>
      <c r="Q94" s="17">
        <f>P94*-1</f>
        <v>18.49861111111111</v>
      </c>
    </row>
    <row r="95" ht="20.7" customHeight="1">
      <c r="A95" s="23">
        <v>1942</v>
      </c>
      <c r="B95" t="s" s="13">
        <v>20</v>
      </c>
      <c r="C95" s="14">
        <v>11</v>
      </c>
      <c r="D95" s="14">
        <v>4</v>
      </c>
      <c r="E95" s="14">
        <v>1</v>
      </c>
      <c r="F95" s="14">
        <v>63</v>
      </c>
      <c r="G95" s="22">
        <v>0.446247182</v>
      </c>
      <c r="H95" s="17">
        <f>G95*65</f>
        <v>29.00606683</v>
      </c>
      <c r="I95" s="17">
        <f>(H95-32)*5/9</f>
        <v>-1.663296205555555</v>
      </c>
      <c r="J95" s="17">
        <v>310.7</v>
      </c>
      <c r="K95" s="17">
        <v>0.09</v>
      </c>
      <c r="L95" s="17">
        <f>K95*14</f>
        <v>1.26</v>
      </c>
      <c r="M95" s="17">
        <f>L95*9/5+32</f>
        <v>34.268</v>
      </c>
      <c r="N95" s="17">
        <v>5.262</v>
      </c>
      <c r="O95" s="17">
        <v>-5.262</v>
      </c>
      <c r="P95" s="17">
        <f>(O95-32)*5/9</f>
        <v>-20.70111111111111</v>
      </c>
      <c r="Q95" s="17">
        <f>P95*-1</f>
        <v>20.70111111111111</v>
      </c>
    </row>
    <row r="96" ht="20.7" customHeight="1">
      <c r="A96" s="23">
        <v>1943</v>
      </c>
      <c r="B96" t="s" s="19">
        <v>22</v>
      </c>
      <c r="C96" s="14">
        <v>10</v>
      </c>
      <c r="D96" s="14">
        <v>5</v>
      </c>
      <c r="E96" s="14">
        <v>2</v>
      </c>
      <c r="F96" s="14">
        <v>94</v>
      </c>
      <c r="G96" s="22">
        <v>0.449161582</v>
      </c>
      <c r="H96" s="17">
        <f>G96*65</f>
        <v>29.19550283</v>
      </c>
      <c r="I96" s="17">
        <f>(H96-32)*5/9</f>
        <v>-1.558053983333334</v>
      </c>
      <c r="J96" s="17">
        <v>310.5</v>
      </c>
      <c r="K96" s="17">
        <v>0.13</v>
      </c>
      <c r="L96" s="17">
        <f>K96*14</f>
        <v>1.82</v>
      </c>
      <c r="M96" s="17">
        <f>L96*9/5+32</f>
        <v>35.276</v>
      </c>
      <c r="N96" s="17">
        <v>6.0805</v>
      </c>
      <c r="O96" s="17">
        <v>-6.0805</v>
      </c>
      <c r="P96" s="17">
        <f>(O96-32)*5/9</f>
        <v>-21.15583333333333</v>
      </c>
      <c r="Q96" s="17">
        <f>P96*-1</f>
        <v>21.15583333333333</v>
      </c>
    </row>
    <row r="97" ht="20.7" customHeight="1">
      <c r="A97" s="23">
        <v>1944</v>
      </c>
      <c r="B97" t="s" s="19">
        <v>22</v>
      </c>
      <c r="C97" s="14">
        <v>14</v>
      </c>
      <c r="D97" s="14">
        <v>8</v>
      </c>
      <c r="E97" s="14">
        <v>3</v>
      </c>
      <c r="F97" s="14">
        <v>104</v>
      </c>
      <c r="G97" s="22">
        <v>0.685805462</v>
      </c>
      <c r="H97" s="17">
        <f>G97*65</f>
        <v>44.57735503</v>
      </c>
      <c r="I97" s="17">
        <f>(H97-32)*5/9</f>
        <v>6.987419461111111</v>
      </c>
      <c r="J97" s="17">
        <v>310.2</v>
      </c>
      <c r="K97" s="17">
        <v>0.25</v>
      </c>
      <c r="L97" s="17">
        <f>K97*14</f>
        <v>3.5</v>
      </c>
      <c r="M97" s="17">
        <f>L97*9/5+32</f>
        <v>38.3</v>
      </c>
      <c r="N97" s="17">
        <v>6.277</v>
      </c>
      <c r="O97" s="17">
        <v>-6.277</v>
      </c>
      <c r="P97" s="17">
        <f>(O97-32)*5/9</f>
        <v>-21.265</v>
      </c>
      <c r="Q97" s="17">
        <f>P97*-1</f>
        <v>21.265</v>
      </c>
    </row>
    <row r="98" ht="20.7" customHeight="1">
      <c r="A98" s="23">
        <v>1945</v>
      </c>
      <c r="B98" t="s" s="13">
        <v>20</v>
      </c>
      <c r="C98" s="14">
        <v>11</v>
      </c>
      <c r="D98" s="14">
        <v>5</v>
      </c>
      <c r="E98" s="14">
        <v>2</v>
      </c>
      <c r="F98" s="14">
        <v>63</v>
      </c>
      <c r="G98" s="22">
        <v>0.616798896</v>
      </c>
      <c r="H98" s="17">
        <f>G98*65</f>
        <v>40.09192824</v>
      </c>
      <c r="I98" s="17">
        <f>(H98-32)*5/9</f>
        <v>4.49551568888889</v>
      </c>
      <c r="J98" s="17">
        <v>310.3</v>
      </c>
      <c r="K98" s="17">
        <v>0.12</v>
      </c>
      <c r="L98" s="17">
        <f>K98*14</f>
        <v>1.68</v>
      </c>
      <c r="M98" s="17">
        <f>L98*9/5+32</f>
        <v>35.024</v>
      </c>
      <c r="N98" s="17">
        <v>5.06793</v>
      </c>
      <c r="O98" s="17">
        <v>-5.06793</v>
      </c>
      <c r="P98" s="17">
        <f>(O98-32)*5/9</f>
        <v>-20.59329444444444</v>
      </c>
      <c r="Q98" s="17">
        <f>P98*-1</f>
        <v>20.59329444444444</v>
      </c>
    </row>
    <row r="99" ht="20.7" customHeight="1">
      <c r="A99" s="23">
        <v>1946</v>
      </c>
      <c r="B99" t="s" s="13">
        <v>20</v>
      </c>
      <c r="C99" s="14">
        <v>6</v>
      </c>
      <c r="D99" s="14">
        <v>3</v>
      </c>
      <c r="E99" s="14">
        <v>1</v>
      </c>
      <c r="F99" s="14">
        <v>22</v>
      </c>
      <c r="G99" s="22">
        <v>0.040204488</v>
      </c>
      <c r="H99" s="17">
        <f>G99*65</f>
        <v>2.61329172</v>
      </c>
      <c r="I99" s="17">
        <f>(H99-32)*5/9</f>
        <v>-16.32594904444444</v>
      </c>
      <c r="J99" s="17">
        <v>310.3</v>
      </c>
      <c r="K99" s="17">
        <v>-0.04</v>
      </c>
      <c r="L99" s="17">
        <f>K99*14</f>
        <v>-0.5600000000000001</v>
      </c>
      <c r="M99" s="17">
        <f>L99*9/5+32</f>
        <v>30.992</v>
      </c>
      <c r="N99" s="17">
        <v>28.3787</v>
      </c>
      <c r="O99" s="17">
        <v>-28.3787</v>
      </c>
      <c r="P99" s="17">
        <f>(O99-32)*5/9</f>
        <v>-33.54372222222221</v>
      </c>
      <c r="Q99" s="17">
        <f>P99*-1</f>
        <v>33.54372222222221</v>
      </c>
    </row>
    <row r="100" ht="20.7" customHeight="1">
      <c r="A100" s="23">
        <v>1947</v>
      </c>
      <c r="B100" t="s" s="19">
        <v>22</v>
      </c>
      <c r="C100" s="14">
        <v>9</v>
      </c>
      <c r="D100" s="14">
        <v>5</v>
      </c>
      <c r="E100" s="14">
        <v>2</v>
      </c>
      <c r="F100" s="14">
        <v>112</v>
      </c>
      <c r="G100" s="22">
        <v>-0.167367205</v>
      </c>
      <c r="H100" s="17">
        <f>G100*65</f>
        <v>-10.878868325</v>
      </c>
      <c r="I100" s="17">
        <f>(H100-32)*5/9</f>
        <v>-23.82159351388889</v>
      </c>
      <c r="J100" s="17">
        <v>310.4</v>
      </c>
      <c r="K100" s="17">
        <v>-0.05</v>
      </c>
      <c r="L100" s="17">
        <f>K100*14</f>
        <v>-0.7000000000000001</v>
      </c>
      <c r="M100" s="17">
        <f>L100*9/5+32</f>
        <v>30.74</v>
      </c>
      <c r="N100" s="17">
        <v>41.61787</v>
      </c>
      <c r="O100" s="17">
        <v>-41.61787</v>
      </c>
      <c r="P100" s="17">
        <f>(O100-32)*5/9</f>
        <v>-40.89881666666668</v>
      </c>
      <c r="Q100" s="17">
        <f>P100*-1</f>
        <v>40.89881666666668</v>
      </c>
    </row>
    <row r="101" ht="20.7" customHeight="1">
      <c r="A101" s="23">
        <v>1948</v>
      </c>
      <c r="B101" t="s" s="19">
        <v>22</v>
      </c>
      <c r="C101" s="14">
        <v>9</v>
      </c>
      <c r="D101" s="14">
        <v>6</v>
      </c>
      <c r="E101" s="14">
        <v>4</v>
      </c>
      <c r="F101" s="14">
        <v>106</v>
      </c>
      <c r="G101" s="22">
        <v>-0.167593623</v>
      </c>
      <c r="H101" s="17">
        <f>G101*65</f>
        <v>-10.893585495</v>
      </c>
      <c r="I101" s="17">
        <f>(H101-32)*5/9</f>
        <v>-23.82976971944444</v>
      </c>
      <c r="J101" s="17">
        <v>310.5</v>
      </c>
      <c r="K101" s="17">
        <v>-0.09</v>
      </c>
      <c r="L101" s="17">
        <f>K101*14</f>
        <v>-1.26</v>
      </c>
      <c r="M101" s="17">
        <f>L101*9/5+32</f>
        <v>29.732</v>
      </c>
      <c r="N101" s="17">
        <v>40.6256</v>
      </c>
      <c r="O101" s="17">
        <v>-40.6256</v>
      </c>
      <c r="P101" s="17">
        <f>(O101-32)*5/9</f>
        <v>-40.34755555555554</v>
      </c>
      <c r="Q101" s="17">
        <f>P101*-1</f>
        <v>40.34755555555554</v>
      </c>
    </row>
    <row r="102" ht="20.7" customHeight="1">
      <c r="A102" s="23">
        <v>1949</v>
      </c>
      <c r="B102" t="s" s="19">
        <v>22</v>
      </c>
      <c r="C102" s="14">
        <v>13</v>
      </c>
      <c r="D102" s="14">
        <v>7</v>
      </c>
      <c r="E102" s="14">
        <v>3</v>
      </c>
      <c r="F102" s="14">
        <v>98</v>
      </c>
      <c r="G102" s="22">
        <v>-0.116864589</v>
      </c>
      <c r="H102" s="17">
        <f>G102*65</f>
        <v>-7.596198285000001</v>
      </c>
      <c r="I102" s="17">
        <f>(H102-32)*5/9</f>
        <v>-21.99788793611111</v>
      </c>
      <c r="J102" s="17">
        <v>310.9</v>
      </c>
      <c r="K102" s="17">
        <v>-0.09</v>
      </c>
      <c r="L102" s="17">
        <f>K102*14</f>
        <v>-1.26</v>
      </c>
      <c r="M102" s="17">
        <f>L102*9/5+32</f>
        <v>29.732</v>
      </c>
      <c r="N102" s="17">
        <v>37.3282</v>
      </c>
      <c r="O102" s="17">
        <v>-37.3282</v>
      </c>
      <c r="P102" s="17">
        <f>(O102-32)*5/9</f>
        <v>-38.51566666666668</v>
      </c>
      <c r="Q102" s="17">
        <f>P102*-1</f>
        <v>38.51566666666668</v>
      </c>
    </row>
    <row r="103" ht="20.7" customHeight="1">
      <c r="A103" s="23">
        <v>1950</v>
      </c>
      <c r="B103" t="s" s="21">
        <v>23</v>
      </c>
      <c r="C103" s="14">
        <v>13</v>
      </c>
      <c r="D103" s="14">
        <v>11</v>
      </c>
      <c r="E103" s="14">
        <v>8</v>
      </c>
      <c r="F103" s="14">
        <v>243</v>
      </c>
      <c r="G103" s="22">
        <v>-0.155109246</v>
      </c>
      <c r="H103" s="17">
        <f>G103*65</f>
        <v>-10.08210099</v>
      </c>
      <c r="I103" s="17">
        <f>(H103-32)*5/9</f>
        <v>-23.37894499444445</v>
      </c>
      <c r="J103" s="17">
        <v>311.3</v>
      </c>
      <c r="K103" s="17">
        <v>-0.18</v>
      </c>
      <c r="L103" s="17">
        <f>K103*14</f>
        <v>-2.52</v>
      </c>
      <c r="M103" s="17">
        <f>L103*9/5+32</f>
        <v>27.464</v>
      </c>
      <c r="N103" s="17">
        <v>37.5461</v>
      </c>
      <c r="O103" s="17">
        <v>-37.5461</v>
      </c>
      <c r="P103" s="17">
        <f>(O103-32)*5/9</f>
        <v>-38.63672222222223</v>
      </c>
      <c r="Q103" s="17">
        <f>P103*-1</f>
        <v>38.63672222222223</v>
      </c>
    </row>
    <row r="104" ht="20.7" customHeight="1">
      <c r="A104" s="23">
        <v>1951</v>
      </c>
      <c r="B104" t="s" s="24">
        <v>24</v>
      </c>
      <c r="C104" s="14">
        <v>10</v>
      </c>
      <c r="D104" s="14">
        <v>8</v>
      </c>
      <c r="E104" s="14">
        <v>5</v>
      </c>
      <c r="F104" s="14">
        <v>137</v>
      </c>
      <c r="G104" s="22">
        <v>0.04830103</v>
      </c>
      <c r="H104" s="17">
        <f>G104*65</f>
        <v>3.13956695</v>
      </c>
      <c r="I104" s="17">
        <f>(H104-32)*5/9</f>
        <v>-16.03357391666667</v>
      </c>
      <c r="J104" s="17">
        <v>311.8</v>
      </c>
      <c r="K104" s="17">
        <v>-0.07000000000000001</v>
      </c>
      <c r="L104" s="17">
        <f>K104*14</f>
        <v>-0.9800000000000001</v>
      </c>
      <c r="M104" s="17">
        <f>L104*9/5+32</f>
        <v>30.236</v>
      </c>
      <c r="N104" s="17">
        <v>27.0964</v>
      </c>
      <c r="O104" s="17">
        <v>-27.0964</v>
      </c>
      <c r="P104" s="17">
        <f>(O104-32)*5/9</f>
        <v>-32.83133333333333</v>
      </c>
      <c r="Q104" s="17">
        <f>P104*-1</f>
        <v>32.83133333333333</v>
      </c>
    </row>
    <row r="105" ht="20.7" customHeight="1">
      <c r="A105" s="23">
        <v>1952</v>
      </c>
      <c r="B105" t="s" s="19">
        <v>22</v>
      </c>
      <c r="C105" s="14">
        <v>7</v>
      </c>
      <c r="D105" s="14">
        <v>6</v>
      </c>
      <c r="E105" s="14">
        <v>3</v>
      </c>
      <c r="F105" s="14">
        <v>87</v>
      </c>
      <c r="G105" s="22">
        <v>0.126560226</v>
      </c>
      <c r="H105" s="17">
        <f>G105*65</f>
        <v>8.22641469</v>
      </c>
      <c r="I105" s="17">
        <f>(H105-32)*5/9</f>
        <v>-13.20754739444445</v>
      </c>
      <c r="J105" s="17">
        <v>312.2</v>
      </c>
      <c r="K105" s="17">
        <v>0.01</v>
      </c>
      <c r="L105" s="17">
        <f>K105*14</f>
        <v>0.14</v>
      </c>
      <c r="M105" s="17">
        <f>L105*9/5+32</f>
        <v>32.252</v>
      </c>
      <c r="N105" s="17">
        <v>24.0256</v>
      </c>
      <c r="O105" s="17">
        <v>-24.0256</v>
      </c>
      <c r="P105" s="17">
        <f>(O105-32)*5/9</f>
        <v>-31.12533333333333</v>
      </c>
      <c r="Q105" s="17">
        <f>P105*-1</f>
        <v>31.12533333333333</v>
      </c>
    </row>
    <row r="106" ht="20.7" customHeight="1">
      <c r="A106" s="23">
        <v>1953</v>
      </c>
      <c r="B106" t="s" s="19">
        <v>22</v>
      </c>
      <c r="C106" s="14">
        <v>14</v>
      </c>
      <c r="D106" s="14">
        <v>6</v>
      </c>
      <c r="E106" s="14">
        <v>4</v>
      </c>
      <c r="F106" s="14">
        <v>104</v>
      </c>
      <c r="G106" s="22">
        <v>0.087314877</v>
      </c>
      <c r="H106" s="17">
        <f>G106*65</f>
        <v>5.675467005</v>
      </c>
      <c r="I106" s="17">
        <f>(H106-32)*5/9</f>
        <v>-14.62474055277778</v>
      </c>
      <c r="J106" s="17">
        <v>312.6</v>
      </c>
      <c r="K106" s="17">
        <v>0.08</v>
      </c>
      <c r="L106" s="17">
        <f>K106*14</f>
        <v>1.12</v>
      </c>
      <c r="M106" s="17">
        <f>L106*9/5+32</f>
        <v>34.016</v>
      </c>
      <c r="N106" s="17">
        <v>28.3405</v>
      </c>
      <c r="O106" s="17">
        <v>-28.3405</v>
      </c>
      <c r="P106" s="17">
        <f>(O106-32)*5/9</f>
        <v>-33.5225</v>
      </c>
      <c r="Q106" s="17">
        <f>P106*-1</f>
        <v>33.5225</v>
      </c>
    </row>
    <row r="107" ht="20.7" customHeight="1">
      <c r="A107" s="23">
        <v>1954</v>
      </c>
      <c r="B107" t="s" s="19">
        <v>22</v>
      </c>
      <c r="C107" s="14">
        <v>11</v>
      </c>
      <c r="D107" s="14">
        <v>8</v>
      </c>
      <c r="E107" s="14">
        <v>2</v>
      </c>
      <c r="F107" s="14">
        <v>113</v>
      </c>
      <c r="G107" s="22">
        <v>-0.210775638</v>
      </c>
      <c r="H107" s="17">
        <f>G107*65</f>
        <v>-13.70041647</v>
      </c>
      <c r="I107" s="17">
        <f>(H107-32)*5/9</f>
        <v>-25.38912026111111</v>
      </c>
      <c r="J107" s="17">
        <v>313.2</v>
      </c>
      <c r="K107" s="17">
        <v>-0.13</v>
      </c>
      <c r="L107" s="17">
        <f>K107*14</f>
        <v>-1.82</v>
      </c>
      <c r="M107" s="17">
        <f>L107*9/5+32</f>
        <v>28.724</v>
      </c>
      <c r="N107" s="17">
        <v>42.424</v>
      </c>
      <c r="O107" s="17">
        <v>-42.424</v>
      </c>
      <c r="P107" s="17">
        <f>(O107-32)*5/9</f>
        <v>-41.34666666666666</v>
      </c>
      <c r="Q107" s="17">
        <f>P107*-1</f>
        <v>41.34666666666666</v>
      </c>
    </row>
    <row r="108" ht="20.7" customHeight="1">
      <c r="A108" s="23">
        <v>1955</v>
      </c>
      <c r="B108" t="s" s="21">
        <v>23</v>
      </c>
      <c r="C108" s="14">
        <v>12</v>
      </c>
      <c r="D108" s="14">
        <v>9</v>
      </c>
      <c r="E108" s="14">
        <v>6</v>
      </c>
      <c r="F108" s="14">
        <v>199</v>
      </c>
      <c r="G108" s="22">
        <v>-0.293944572</v>
      </c>
      <c r="H108" s="17">
        <f>G108*65</f>
        <v>-19.10639718</v>
      </c>
      <c r="I108" s="17">
        <f>(H108-32)*5/9</f>
        <v>-28.39244287777778</v>
      </c>
      <c r="J108" s="17">
        <v>313.7</v>
      </c>
      <c r="K108" s="17">
        <v>-0.15</v>
      </c>
      <c r="L108" s="17">
        <f>K108*14</f>
        <v>-2.1</v>
      </c>
      <c r="M108" s="17">
        <f>L108*9/5+32</f>
        <v>28.22</v>
      </c>
      <c r="N108" s="17">
        <v>47.3264</v>
      </c>
      <c r="O108" s="17">
        <v>-47.3264</v>
      </c>
      <c r="P108" s="17">
        <f>(O108-32)*5/9</f>
        <v>-44.07022222222223</v>
      </c>
      <c r="Q108" s="17">
        <f>P108*-1</f>
        <v>44.07022222222223</v>
      </c>
    </row>
    <row r="109" ht="20.7" customHeight="1">
      <c r="A109" s="23">
        <v>1956</v>
      </c>
      <c r="B109" t="s" s="13">
        <v>20</v>
      </c>
      <c r="C109" s="14">
        <v>8</v>
      </c>
      <c r="D109" s="14">
        <v>4</v>
      </c>
      <c r="E109" s="14">
        <v>2</v>
      </c>
      <c r="F109" s="14">
        <v>54</v>
      </c>
      <c r="G109" s="22">
        <v>-0.258591232</v>
      </c>
      <c r="H109" s="17">
        <f>G109*65</f>
        <v>-16.80843008</v>
      </c>
      <c r="I109" s="17">
        <f>(H109-32)*5/9</f>
        <v>-27.11579448888889</v>
      </c>
      <c r="J109" s="17">
        <v>314.3</v>
      </c>
      <c r="K109" s="17">
        <v>-0.2</v>
      </c>
      <c r="L109" s="17">
        <f>K109*14</f>
        <v>-2.8</v>
      </c>
      <c r="M109" s="17">
        <f>L109*9/5+32</f>
        <v>26.96</v>
      </c>
      <c r="N109" s="17">
        <v>43.768</v>
      </c>
      <c r="O109" s="17">
        <v>-43.768</v>
      </c>
      <c r="P109" s="17">
        <f>(O109-32)*5/9</f>
        <v>-42.09333333333333</v>
      </c>
      <c r="Q109" s="17">
        <f>P109*-1</f>
        <v>42.09333333333333</v>
      </c>
    </row>
    <row r="110" ht="20.7" customHeight="1">
      <c r="A110" s="23">
        <v>1957</v>
      </c>
      <c r="B110" t="s" s="19">
        <v>22</v>
      </c>
      <c r="C110" s="14">
        <v>8</v>
      </c>
      <c r="D110" s="14">
        <v>3</v>
      </c>
      <c r="E110" s="14">
        <v>2</v>
      </c>
      <c r="F110" s="14">
        <v>84</v>
      </c>
      <c r="G110" s="22">
        <v>0.105688688</v>
      </c>
      <c r="H110" s="17">
        <f>G110*65</f>
        <v>6.86976472</v>
      </c>
      <c r="I110" s="17">
        <f>(H110-32)*5/9</f>
        <v>-13.96124182222222</v>
      </c>
      <c r="J110" s="17">
        <v>314.8</v>
      </c>
      <c r="K110" s="17">
        <v>0.04</v>
      </c>
      <c r="L110" s="17">
        <f>K110*14</f>
        <v>0.5600000000000001</v>
      </c>
      <c r="M110" s="17">
        <f>L110*9/5+32</f>
        <v>33.008</v>
      </c>
      <c r="N110" s="17">
        <v>26.138</v>
      </c>
      <c r="O110" s="17">
        <v>-26.138</v>
      </c>
      <c r="P110" s="17">
        <f>(O110-32)*5/9</f>
        <v>-32.2988888888889</v>
      </c>
      <c r="Q110" s="17">
        <f>P110*-1</f>
        <v>32.2988888888889</v>
      </c>
    </row>
    <row r="111" ht="20.7" customHeight="1">
      <c r="A111" s="23">
        <v>1958</v>
      </c>
      <c r="B111" t="s" s="24">
        <v>24</v>
      </c>
      <c r="C111" s="14">
        <v>10</v>
      </c>
      <c r="D111" s="14">
        <v>7</v>
      </c>
      <c r="E111" s="14">
        <v>5</v>
      </c>
      <c r="F111" s="14">
        <v>121</v>
      </c>
      <c r="G111" s="22">
        <v>0.128332112</v>
      </c>
      <c r="H111" s="17">
        <f>G111*65</f>
        <v>8.341587280000001</v>
      </c>
      <c r="I111" s="17">
        <f>(H111-32)*5/9</f>
        <v>-13.14356262222222</v>
      </c>
      <c r="J111" s="17">
        <v>315.34</v>
      </c>
      <c r="K111" s="17">
        <v>0.07000000000000001</v>
      </c>
      <c r="L111" s="17">
        <f>K111*14</f>
        <v>0.9800000000000001</v>
      </c>
      <c r="M111" s="17">
        <f>L111*9/5+32</f>
        <v>33.764</v>
      </c>
      <c r="N111" s="17">
        <v>25.422</v>
      </c>
      <c r="O111" s="17">
        <v>-25.422</v>
      </c>
      <c r="P111" s="17">
        <f>(O111-32)*5/9</f>
        <v>-31.90111111111111</v>
      </c>
      <c r="Q111" s="17">
        <f>P111*-1</f>
        <v>31.90111111111111</v>
      </c>
    </row>
    <row r="112" ht="20.7" customHeight="1">
      <c r="A112" s="23">
        <v>1959</v>
      </c>
      <c r="B112" t="s" s="19">
        <v>22</v>
      </c>
      <c r="C112" s="14">
        <v>11</v>
      </c>
      <c r="D112" s="14">
        <v>7</v>
      </c>
      <c r="E112" s="14">
        <v>2</v>
      </c>
      <c r="F112" s="14">
        <v>77</v>
      </c>
      <c r="G112" s="22">
        <v>0.046632104</v>
      </c>
      <c r="H112" s="17">
        <f>G112*65</f>
        <v>3.03108676</v>
      </c>
      <c r="I112" s="17">
        <f>(H112-32)*5/9</f>
        <v>-16.09384068888889</v>
      </c>
      <c r="J112" s="17">
        <v>316.18</v>
      </c>
      <c r="K112" s="17">
        <v>0.03</v>
      </c>
      <c r="L112" s="17">
        <f>K112*14</f>
        <v>0.42</v>
      </c>
      <c r="M112" s="17">
        <f>L112*9/5+32</f>
        <v>32.756</v>
      </c>
      <c r="N112" s="17">
        <v>29.7249</v>
      </c>
      <c r="O112" s="17">
        <v>-29.7249</v>
      </c>
      <c r="P112" s="17">
        <f>(O112-32)*5/9</f>
        <v>-34.29161111111111</v>
      </c>
      <c r="Q112" s="17">
        <f>P112*-1</f>
        <v>34.29161111111111</v>
      </c>
    </row>
    <row r="113" ht="20.7" customHeight="1">
      <c r="A113" s="20">
        <v>1960</v>
      </c>
      <c r="B113" t="s" s="19">
        <v>22</v>
      </c>
      <c r="C113" s="14">
        <v>7</v>
      </c>
      <c r="D113" s="14">
        <v>4</v>
      </c>
      <c r="E113" s="14">
        <v>2</v>
      </c>
      <c r="F113" s="14">
        <v>88</v>
      </c>
      <c r="G113" s="22">
        <v>0.007907440999999999</v>
      </c>
      <c r="H113" s="17">
        <f>G113*65</f>
        <v>0.5139836649999999</v>
      </c>
      <c r="I113" s="17">
        <f>(H113-32)*5/9</f>
        <v>-17.49223129722222</v>
      </c>
      <c r="J113" s="17">
        <v>317.07</v>
      </c>
      <c r="K113" s="17">
        <v>-0.02</v>
      </c>
      <c r="L113" s="17">
        <f>K113*14</f>
        <v>-0.28</v>
      </c>
      <c r="M113" s="17">
        <f>L113*9/5+32</f>
        <v>31.496</v>
      </c>
      <c r="N113" s="17">
        <v>30.982</v>
      </c>
      <c r="O113" s="17">
        <v>-30.982</v>
      </c>
      <c r="P113" s="17">
        <f>(O113-32)*5/9</f>
        <v>-34.98999999999999</v>
      </c>
      <c r="Q113" s="17">
        <f>P113*-1</f>
        <v>34.98999999999999</v>
      </c>
    </row>
    <row r="114" ht="20.7" customHeight="1">
      <c r="A114" s="20">
        <v>1961</v>
      </c>
      <c r="B114" t="s" s="21">
        <v>23</v>
      </c>
      <c r="C114" s="14">
        <v>11</v>
      </c>
      <c r="D114" s="14">
        <v>8</v>
      </c>
      <c r="E114" s="14">
        <v>7</v>
      </c>
      <c r="F114" s="14">
        <v>205</v>
      </c>
      <c r="G114" s="22">
        <v>0.037037095</v>
      </c>
      <c r="H114" s="17">
        <f>G114*65</f>
        <v>2.407411175</v>
      </c>
      <c r="I114" s="17">
        <f>(H114-32)*5/9</f>
        <v>-16.440327125</v>
      </c>
      <c r="J114" s="17">
        <v>317.73</v>
      </c>
      <c r="K114" s="17">
        <v>0.05</v>
      </c>
      <c r="L114" s="17">
        <f>K114*14</f>
        <v>0.7000000000000001</v>
      </c>
      <c r="M114" s="17">
        <f>L114*9/5+32</f>
        <v>33.26</v>
      </c>
      <c r="N114" s="17">
        <v>30.8526</v>
      </c>
      <c r="O114" s="17">
        <v>-30.8526</v>
      </c>
      <c r="P114" s="17">
        <f>(O114-32)*5/9</f>
        <v>-34.91811111111111</v>
      </c>
      <c r="Q114" s="17">
        <f>P114*-1</f>
        <v>34.91811111111111</v>
      </c>
    </row>
    <row r="115" ht="20.7" customHeight="1">
      <c r="A115" s="20">
        <v>1962</v>
      </c>
      <c r="B115" t="s" s="13">
        <v>20</v>
      </c>
      <c r="C115" s="14">
        <v>5</v>
      </c>
      <c r="D115" s="14">
        <v>3</v>
      </c>
      <c r="E115" s="14">
        <v>1</v>
      </c>
      <c r="F115" s="14">
        <v>36</v>
      </c>
      <c r="G115" s="22">
        <v>0.024228902</v>
      </c>
      <c r="H115" s="17">
        <f>G115*65</f>
        <v>1.57487863</v>
      </c>
      <c r="I115" s="17">
        <f>(H115-32)*5/9</f>
        <v>-16.90284520555555</v>
      </c>
      <c r="J115" s="17">
        <v>318.43</v>
      </c>
      <c r="K115" s="17">
        <v>0.03</v>
      </c>
      <c r="L115" s="17">
        <f>K115*14</f>
        <v>0.42</v>
      </c>
      <c r="M115" s="17">
        <f>L115*9/5+32</f>
        <v>32.756</v>
      </c>
      <c r="N115" s="17">
        <v>31.1811</v>
      </c>
      <c r="O115" s="17">
        <v>-31.1811</v>
      </c>
      <c r="P115" s="17">
        <f>(O115-32)*5/9</f>
        <v>-35.10061111111111</v>
      </c>
      <c r="Q115" s="17">
        <f>P115*-1</f>
        <v>35.10061111111111</v>
      </c>
    </row>
    <row r="116" ht="20.7" customHeight="1">
      <c r="A116" s="20">
        <v>1963</v>
      </c>
      <c r="B116" t="s" s="19">
        <v>22</v>
      </c>
      <c r="C116" s="14">
        <v>9</v>
      </c>
      <c r="D116" s="14">
        <v>7</v>
      </c>
      <c r="E116" s="14">
        <v>2</v>
      </c>
      <c r="F116" s="14">
        <v>118</v>
      </c>
      <c r="G116" s="22">
        <v>0.024061332</v>
      </c>
      <c r="H116" s="17">
        <f>G116*65</f>
        <v>1.56398658</v>
      </c>
      <c r="I116" s="17">
        <f>(H116-32)*5/9</f>
        <v>-16.90889634444444</v>
      </c>
      <c r="J116" s="17">
        <v>319.08</v>
      </c>
      <c r="K116" s="17">
        <v>0.06</v>
      </c>
      <c r="L116" s="17">
        <f>K116*14</f>
        <v>0.84</v>
      </c>
      <c r="M116" s="17">
        <f>L116*9/5+32</f>
        <v>33.512</v>
      </c>
      <c r="N116" s="17">
        <v>31.948</v>
      </c>
      <c r="O116" s="17">
        <v>-31.948</v>
      </c>
      <c r="P116" s="17">
        <f>(O116-32)*5/9</f>
        <v>-35.52666666666667</v>
      </c>
      <c r="Q116" s="17">
        <f>P116*-1</f>
        <v>35.52666666666667</v>
      </c>
    </row>
    <row r="117" ht="20.7" customHeight="1">
      <c r="A117" s="20">
        <v>1964</v>
      </c>
      <c r="B117" t="s" s="19">
        <v>22</v>
      </c>
      <c r="C117" s="14">
        <v>12</v>
      </c>
      <c r="D117" s="14">
        <v>6</v>
      </c>
      <c r="E117" s="14">
        <v>6</v>
      </c>
      <c r="F117" s="14">
        <v>170</v>
      </c>
      <c r="G117" s="22">
        <v>-0.315198387</v>
      </c>
      <c r="H117" s="17">
        <f>G117*65</f>
        <v>-20.487895155</v>
      </c>
      <c r="I117" s="17">
        <f>(H117-32)*5/9</f>
        <v>-29.15994175277778</v>
      </c>
      <c r="J117" s="17">
        <v>319.65</v>
      </c>
      <c r="K117" s="17">
        <v>-0.2</v>
      </c>
      <c r="L117" s="17">
        <f>K117*14</f>
        <v>-2.8</v>
      </c>
      <c r="M117" s="17">
        <f>L117*9/5+32</f>
        <v>26.96</v>
      </c>
      <c r="N117" s="17">
        <v>47.448</v>
      </c>
      <c r="O117" s="17">
        <v>-47.448</v>
      </c>
      <c r="P117" s="17">
        <f>(O117-32)*5/9</f>
        <v>-44.13777777777778</v>
      </c>
      <c r="Q117" s="17">
        <f>P117*-1</f>
        <v>44.13777777777778</v>
      </c>
    </row>
    <row r="118" ht="20.7" customHeight="1">
      <c r="A118" s="20">
        <v>1965</v>
      </c>
      <c r="B118" t="s" s="13">
        <v>20</v>
      </c>
      <c r="C118" s="14">
        <v>6</v>
      </c>
      <c r="D118" s="14">
        <v>4</v>
      </c>
      <c r="E118" s="14">
        <v>1</v>
      </c>
      <c r="F118" s="14">
        <v>84</v>
      </c>
      <c r="G118" s="22">
        <v>-0.220402437</v>
      </c>
      <c r="H118" s="17">
        <f>G118*65</f>
        <v>-14.326158405</v>
      </c>
      <c r="I118" s="17">
        <f>(H118-32)*5/9</f>
        <v>-25.73675466944444</v>
      </c>
      <c r="J118" s="17">
        <v>320.23</v>
      </c>
      <c r="K118" s="17">
        <v>-0.1</v>
      </c>
      <c r="L118" s="17">
        <f>K118*14</f>
        <v>-1.4</v>
      </c>
      <c r="M118" s="17">
        <f>L118*9/5+32</f>
        <v>29.48</v>
      </c>
      <c r="N118" s="17">
        <v>43.8062</v>
      </c>
      <c r="O118" s="17">
        <v>-43.8062</v>
      </c>
      <c r="P118" s="17">
        <f>(O118-32)*5/9</f>
        <v>-42.11455555555555</v>
      </c>
      <c r="Q118" s="17">
        <f>P118*-1</f>
        <v>42.11455555555555</v>
      </c>
    </row>
    <row r="119" ht="20.7" customHeight="1">
      <c r="A119" s="20">
        <v>1966</v>
      </c>
      <c r="B119" t="s" s="24">
        <v>24</v>
      </c>
      <c r="C119" s="14">
        <v>11</v>
      </c>
      <c r="D119" s="14">
        <v>7</v>
      </c>
      <c r="E119" s="14">
        <v>3</v>
      </c>
      <c r="F119" s="14">
        <v>145</v>
      </c>
      <c r="G119" s="22">
        <v>-0.133181066</v>
      </c>
      <c r="H119" s="17">
        <f>G119*65</f>
        <v>-8.65676929</v>
      </c>
      <c r="I119" s="17">
        <f>(H119-32)*5/9</f>
        <v>-22.58709405</v>
      </c>
      <c r="J119" s="17">
        <v>321.59</v>
      </c>
      <c r="K119" s="17">
        <v>-0.05</v>
      </c>
      <c r="L119" s="17">
        <f>K119*14</f>
        <v>-0.7000000000000001</v>
      </c>
      <c r="M119" s="17">
        <f>L119*9/5+32</f>
        <v>30.74</v>
      </c>
      <c r="N119" s="17">
        <v>39.3968</v>
      </c>
      <c r="O119" s="17">
        <v>-39.3968</v>
      </c>
      <c r="P119" s="17">
        <f>(O119-32)*5/9</f>
        <v>-39.66488888888889</v>
      </c>
      <c r="Q119" s="17">
        <f>P119*-1</f>
        <v>39.66488888888889</v>
      </c>
    </row>
    <row r="120" ht="20.7" customHeight="1">
      <c r="A120" s="20">
        <v>1967</v>
      </c>
      <c r="B120" t="s" s="19">
        <v>22</v>
      </c>
      <c r="C120" s="14">
        <v>8</v>
      </c>
      <c r="D120" s="14">
        <v>6</v>
      </c>
      <c r="E120" s="14">
        <v>1</v>
      </c>
      <c r="F120" s="14">
        <v>122</v>
      </c>
      <c r="G120" s="22">
        <v>-0.168482119</v>
      </c>
      <c r="H120" s="17">
        <f>G120*65</f>
        <v>-10.951337735</v>
      </c>
      <c r="I120" s="17">
        <f>(H120-32)*5/9</f>
        <v>-23.86185429722222</v>
      </c>
      <c r="J120" s="17">
        <v>322.31</v>
      </c>
      <c r="K120" s="17">
        <v>-0.02</v>
      </c>
      <c r="L120" s="17">
        <f>K120*14</f>
        <v>-0.28</v>
      </c>
      <c r="M120" s="17">
        <f>L120*9/5+32</f>
        <v>31.496</v>
      </c>
      <c r="N120" s="17">
        <v>42.446</v>
      </c>
      <c r="O120" s="17">
        <v>-42.446</v>
      </c>
      <c r="P120" s="17">
        <f>(O120-32)*5/9</f>
        <v>-41.35888888888889</v>
      </c>
      <c r="Q120" s="17">
        <f>P120*-1</f>
        <v>41.35888888888889</v>
      </c>
    </row>
    <row r="121" ht="20.7" customHeight="1">
      <c r="A121" s="20">
        <v>1968</v>
      </c>
      <c r="B121" t="s" s="13">
        <v>20</v>
      </c>
      <c r="C121" s="14">
        <v>8</v>
      </c>
      <c r="D121" s="14">
        <v>4</v>
      </c>
      <c r="E121" s="14">
        <v>0</v>
      </c>
      <c r="F121" s="14">
        <v>45</v>
      </c>
      <c r="G121" s="22">
        <v>-0.136832684</v>
      </c>
      <c r="H121" s="17">
        <f>G121*65</f>
        <v>-8.89412446</v>
      </c>
      <c r="I121" s="17">
        <f>(H121-32)*5/9</f>
        <v>-22.71895803333333</v>
      </c>
      <c r="J121" s="17">
        <v>323.04</v>
      </c>
      <c r="K121" s="17">
        <v>-0.07000000000000001</v>
      </c>
      <c r="L121" s="17">
        <f>K121*14</f>
        <v>-0.9800000000000001</v>
      </c>
      <c r="M121" s="17">
        <f>L121*9/5+32</f>
        <v>30.236</v>
      </c>
      <c r="N121" s="17">
        <v>39.13</v>
      </c>
      <c r="O121" s="17">
        <v>-39.13</v>
      </c>
      <c r="P121" s="17">
        <f>(O121-32)*5/9</f>
        <v>-39.51666666666667</v>
      </c>
      <c r="Q121" s="17">
        <f>P121*-1</f>
        <v>39.51666666666667</v>
      </c>
    </row>
    <row r="122" ht="20.7" customHeight="1">
      <c r="A122" s="20">
        <v>1969</v>
      </c>
      <c r="B122" t="s" s="21">
        <v>23</v>
      </c>
      <c r="C122" s="14">
        <v>18</v>
      </c>
      <c r="D122" s="14">
        <v>12</v>
      </c>
      <c r="E122" s="14">
        <v>5</v>
      </c>
      <c r="F122" s="14">
        <v>166</v>
      </c>
      <c r="G122" s="22">
        <v>0.148001053</v>
      </c>
      <c r="H122" s="17">
        <f>G122*65</f>
        <v>9.620068444999999</v>
      </c>
      <c r="I122" s="17">
        <f>(H122-32)*5/9</f>
        <v>-12.43329530833333</v>
      </c>
      <c r="J122" s="17">
        <v>324.23</v>
      </c>
      <c r="K122" s="17">
        <v>0.07000000000000001</v>
      </c>
      <c r="L122" s="17">
        <f>K122*14</f>
        <v>0.9800000000000001</v>
      </c>
      <c r="M122" s="17">
        <f>L122*9/5+32</f>
        <v>33.764</v>
      </c>
      <c r="N122" s="17">
        <v>24.144</v>
      </c>
      <c r="O122" s="17">
        <v>-24.144</v>
      </c>
      <c r="P122" s="17">
        <f>(O122-32)*5/9</f>
        <v>-31.19111111111111</v>
      </c>
      <c r="Q122" s="17">
        <f>P122*-1</f>
        <v>31.19111111111111</v>
      </c>
    </row>
    <row r="123" ht="20.7" customHeight="1">
      <c r="A123" s="20">
        <v>1970</v>
      </c>
      <c r="B123" t="s" s="13">
        <v>20</v>
      </c>
      <c r="C123" s="14">
        <v>10</v>
      </c>
      <c r="D123" s="14">
        <v>5</v>
      </c>
      <c r="E123" s="14">
        <v>2</v>
      </c>
      <c r="F123" s="14">
        <v>40</v>
      </c>
      <c r="G123" s="22">
        <v>-0.07394846400000001</v>
      </c>
      <c r="H123" s="17">
        <f>G123*65</f>
        <v>-4.80665016</v>
      </c>
      <c r="I123" s="17">
        <f>(H123-32)*5/9</f>
        <v>-20.44813897777778</v>
      </c>
      <c r="J123" s="17">
        <v>325.54</v>
      </c>
      <c r="K123" s="17">
        <v>0.02</v>
      </c>
      <c r="L123" s="17">
        <f>K123*14</f>
        <v>0.28</v>
      </c>
      <c r="M123" s="17">
        <f>L123*9/5+32</f>
        <v>32.504</v>
      </c>
      <c r="N123" s="17">
        <v>37.311</v>
      </c>
      <c r="O123" s="17">
        <v>-37.311</v>
      </c>
      <c r="P123" s="17">
        <f>(O123-32)*5/9</f>
        <v>-38.50611111111112</v>
      </c>
      <c r="Q123" s="17">
        <f>P123*-1</f>
        <v>38.50611111111112</v>
      </c>
    </row>
    <row r="124" ht="20.7" customHeight="1">
      <c r="A124" s="20">
        <v>1971</v>
      </c>
      <c r="B124" t="s" s="19">
        <v>22</v>
      </c>
      <c r="C124" s="14">
        <v>13</v>
      </c>
      <c r="D124" s="14">
        <v>6</v>
      </c>
      <c r="E124" s="14">
        <v>1</v>
      </c>
      <c r="F124" s="14">
        <v>97</v>
      </c>
      <c r="G124" s="22">
        <v>-0.333878003</v>
      </c>
      <c r="H124" s="17">
        <f>G124*65</f>
        <v>-21.702070195</v>
      </c>
      <c r="I124" s="17">
        <f>(H124-32)*5/9</f>
        <v>-29.83448344166667</v>
      </c>
      <c r="J124" s="17">
        <v>326.42</v>
      </c>
      <c r="K124" s="17">
        <v>-0.09</v>
      </c>
      <c r="L124" s="17">
        <f>K124*14</f>
        <v>-1.26</v>
      </c>
      <c r="M124" s="17">
        <f>L124*9/5+32</f>
        <v>29.732</v>
      </c>
      <c r="N124" s="17">
        <v>51.4341</v>
      </c>
      <c r="O124" s="17">
        <v>-51.4341</v>
      </c>
      <c r="P124" s="17">
        <f>(O124-32)*5/9</f>
        <v>-46.35227777777778</v>
      </c>
      <c r="Q124" s="17">
        <f>P124*-1</f>
        <v>46.35227777777778</v>
      </c>
    </row>
    <row r="125" ht="20.7" customHeight="1">
      <c r="A125" s="12">
        <v>1972</v>
      </c>
      <c r="B125" t="s" s="13">
        <v>20</v>
      </c>
      <c r="C125" s="14">
        <v>7</v>
      </c>
      <c r="D125" s="14">
        <v>3</v>
      </c>
      <c r="E125" s="14">
        <v>0</v>
      </c>
      <c r="F125" s="14">
        <v>36</v>
      </c>
      <c r="G125" s="22">
        <v>0.014533625</v>
      </c>
      <c r="H125" s="17">
        <f>G125*65</f>
        <v>0.944685625</v>
      </c>
      <c r="I125" s="17">
        <f>(H125-32)*5/9</f>
        <v>-17.25295243055556</v>
      </c>
      <c r="J125" s="17">
        <v>327.45</v>
      </c>
      <c r="K125" s="17">
        <v>0.01</v>
      </c>
      <c r="L125" s="17">
        <f>K125*14</f>
        <v>0.14</v>
      </c>
      <c r="M125" s="17">
        <f>L125*9/5+32</f>
        <v>32.252</v>
      </c>
      <c r="N125" s="17">
        <v>31.3073</v>
      </c>
      <c r="O125" s="17">
        <v>-31.3073</v>
      </c>
      <c r="P125" s="17">
        <f>(O125-32)*5/9</f>
        <v>-35.17072222222222</v>
      </c>
      <c r="Q125" s="17">
        <f>P125*-1</f>
        <v>35.17072222222222</v>
      </c>
    </row>
    <row r="126" ht="20.7" customHeight="1">
      <c r="A126" s="12">
        <v>1973</v>
      </c>
      <c r="B126" t="s" s="13">
        <v>20</v>
      </c>
      <c r="C126" s="14">
        <v>8</v>
      </c>
      <c r="D126" s="14">
        <v>4</v>
      </c>
      <c r="E126" s="14">
        <v>1</v>
      </c>
      <c r="F126" s="14">
        <v>48</v>
      </c>
      <c r="G126" s="22">
        <v>0.030258023</v>
      </c>
      <c r="H126" s="17">
        <f>G126*65</f>
        <v>1.966771495</v>
      </c>
      <c r="I126" s="17">
        <f>(H126-32)*5/9</f>
        <v>-16.68512694722222</v>
      </c>
      <c r="J126" s="17">
        <v>329.43</v>
      </c>
      <c r="K126" s="17">
        <v>0.15</v>
      </c>
      <c r="L126" s="17">
        <f>K126*14</f>
        <v>2.1</v>
      </c>
      <c r="M126" s="17">
        <f>L126*9/5+32</f>
        <v>35.78</v>
      </c>
      <c r="N126" s="17">
        <v>33.8132</v>
      </c>
      <c r="O126" s="17">
        <v>-33.8132</v>
      </c>
      <c r="P126" s="17">
        <f>(O126-32)*5/9</f>
        <v>-36.56288888888889</v>
      </c>
      <c r="Q126" s="17">
        <f>P126*-1</f>
        <v>36.56288888888889</v>
      </c>
    </row>
    <row r="127" ht="20.7" customHeight="1">
      <c r="A127" s="12">
        <v>1974</v>
      </c>
      <c r="B127" t="s" s="13">
        <v>20</v>
      </c>
      <c r="C127" s="14">
        <v>11</v>
      </c>
      <c r="D127" s="14">
        <v>4</v>
      </c>
      <c r="E127" s="14">
        <v>2</v>
      </c>
      <c r="F127" s="14">
        <v>68</v>
      </c>
      <c r="G127" s="22">
        <v>-0.221299638</v>
      </c>
      <c r="H127" s="17">
        <f>G127*65</f>
        <v>-14.38447647</v>
      </c>
      <c r="I127" s="17">
        <f>(H127-32)*5/9</f>
        <v>-25.76915359444444</v>
      </c>
      <c r="J127" s="17">
        <v>330.21</v>
      </c>
      <c r="K127" s="17">
        <v>-0.07000000000000001</v>
      </c>
      <c r="L127" s="17">
        <f>K127*14</f>
        <v>-0.9800000000000001</v>
      </c>
      <c r="M127" s="17">
        <f>L127*9/5+32</f>
        <v>30.236</v>
      </c>
      <c r="N127" s="17">
        <v>44.6205</v>
      </c>
      <c r="O127" s="17">
        <v>-44.6205</v>
      </c>
      <c r="P127" s="17">
        <f>(O127-32)*5/9</f>
        <v>-42.56694444444444</v>
      </c>
      <c r="Q127" s="17">
        <f>P127*-1</f>
        <v>42.56694444444444</v>
      </c>
    </row>
    <row r="128" ht="20.7" customHeight="1">
      <c r="A128" s="12">
        <v>1975</v>
      </c>
      <c r="B128" t="s" s="19">
        <v>22</v>
      </c>
      <c r="C128" s="14">
        <v>9</v>
      </c>
      <c r="D128" s="14">
        <v>6</v>
      </c>
      <c r="E128" s="14">
        <v>3</v>
      </c>
      <c r="F128" s="14">
        <v>76</v>
      </c>
      <c r="G128" s="22">
        <v>-0.26570543</v>
      </c>
      <c r="H128" s="17">
        <f>G128*65</f>
        <v>-17.27085295</v>
      </c>
      <c r="I128" s="17">
        <f>(H128-32)*5/9</f>
        <v>-27.37269608333334</v>
      </c>
      <c r="J128" s="17">
        <v>331.36</v>
      </c>
      <c r="K128" s="17">
        <v>-0.02</v>
      </c>
      <c r="L128" s="17">
        <f>K128*14</f>
        <v>-0.28</v>
      </c>
      <c r="M128" s="17">
        <f>L128*9/5+32</f>
        <v>31.496</v>
      </c>
      <c r="N128" s="17">
        <v>48.767</v>
      </c>
      <c r="O128" s="17">
        <v>-48.767</v>
      </c>
      <c r="P128" s="17">
        <f>(O128-32)*5/9</f>
        <v>-44.87055555555555</v>
      </c>
      <c r="Q128" s="17">
        <f>P128*-1</f>
        <v>44.87055555555555</v>
      </c>
    </row>
    <row r="129" ht="20.7" customHeight="1">
      <c r="A129" s="12">
        <v>1976</v>
      </c>
      <c r="B129" t="s" s="19">
        <v>22</v>
      </c>
      <c r="C129" s="14">
        <v>10</v>
      </c>
      <c r="D129" s="14">
        <v>6</v>
      </c>
      <c r="E129" s="14">
        <v>2</v>
      </c>
      <c r="F129" s="14">
        <v>84</v>
      </c>
      <c r="G129" s="22">
        <v>-0.207852107</v>
      </c>
      <c r="H129" s="17">
        <f>G129*65</f>
        <v>-13.510386955</v>
      </c>
      <c r="I129" s="17">
        <f>(H129-32)*5/9</f>
        <v>-25.28354830833333</v>
      </c>
      <c r="J129" s="17">
        <v>331.92</v>
      </c>
      <c r="K129" s="17">
        <v>-0.11</v>
      </c>
      <c r="L129" s="17">
        <f>K129*14</f>
        <v>-1.54</v>
      </c>
      <c r="M129" s="17">
        <f>L129*9/5+32</f>
        <v>29.228</v>
      </c>
      <c r="N129" s="17">
        <v>42.7384</v>
      </c>
      <c r="O129" s="17">
        <v>-42.7384</v>
      </c>
      <c r="P129" s="17">
        <f>(O129-32)*5/9</f>
        <v>-41.52133333333333</v>
      </c>
      <c r="Q129" s="17">
        <f>P129*-1</f>
        <v>41.52133333333333</v>
      </c>
    </row>
    <row r="130" ht="20.7" customHeight="1">
      <c r="A130" s="12">
        <v>1977</v>
      </c>
      <c r="B130" t="s" s="13">
        <v>20</v>
      </c>
      <c r="C130" s="14">
        <v>6</v>
      </c>
      <c r="D130" s="14">
        <v>5</v>
      </c>
      <c r="E130" s="14">
        <v>1</v>
      </c>
      <c r="F130" s="14">
        <v>25</v>
      </c>
      <c r="G130" s="22">
        <v>0.147480875</v>
      </c>
      <c r="H130" s="17">
        <f>G130*65</f>
        <v>9.586256875</v>
      </c>
      <c r="I130" s="17">
        <f>(H130-32)*5/9</f>
        <v>-12.45207951388889</v>
      </c>
      <c r="J130" s="17">
        <v>333.73</v>
      </c>
      <c r="K130" s="17">
        <v>0.18</v>
      </c>
      <c r="L130" s="17">
        <f>K130*14</f>
        <v>2.52</v>
      </c>
      <c r="M130" s="17">
        <f>L130*9/5+32</f>
        <v>36.536</v>
      </c>
      <c r="N130" s="17">
        <v>26.9497</v>
      </c>
      <c r="O130" s="17">
        <v>-26.9497</v>
      </c>
      <c r="P130" s="17">
        <f>(O130-32)*5/9</f>
        <v>-32.74983333333333</v>
      </c>
      <c r="Q130" s="17">
        <f>P130*-1</f>
        <v>32.74983333333333</v>
      </c>
    </row>
    <row r="131" ht="20.7" customHeight="1">
      <c r="A131" s="12">
        <v>1978</v>
      </c>
      <c r="B131" t="s" s="13">
        <v>20</v>
      </c>
      <c r="C131" s="14">
        <v>12</v>
      </c>
      <c r="D131" s="14">
        <v>5</v>
      </c>
      <c r="E131" s="14">
        <v>2</v>
      </c>
      <c r="F131" s="14">
        <v>63</v>
      </c>
      <c r="G131" s="22">
        <v>0.025249622</v>
      </c>
      <c r="H131" s="17">
        <f>G131*65</f>
        <v>1.64122543</v>
      </c>
      <c r="I131" s="17">
        <f>(H131-32)*5/9</f>
        <v>-16.86598587222223</v>
      </c>
      <c r="J131" s="17">
        <v>335.42</v>
      </c>
      <c r="K131" s="17">
        <v>0.07000000000000001</v>
      </c>
      <c r="L131" s="17">
        <f>K131*14</f>
        <v>0.9800000000000001</v>
      </c>
      <c r="M131" s="17">
        <f>L131*9/5+32</f>
        <v>33.764</v>
      </c>
      <c r="N131" s="17">
        <v>32.124</v>
      </c>
      <c r="O131" s="17">
        <v>-32.124</v>
      </c>
      <c r="P131" s="17">
        <f>(O131-32)*5/9</f>
        <v>-35.62444444444444</v>
      </c>
      <c r="Q131" s="17">
        <f>P131*-1</f>
        <v>35.62444444444444</v>
      </c>
    </row>
    <row r="132" ht="20.7" customHeight="1">
      <c r="A132" s="12">
        <v>1979</v>
      </c>
      <c r="B132" t="s" s="19">
        <v>22</v>
      </c>
      <c r="C132" s="14">
        <v>9</v>
      </c>
      <c r="D132" s="14">
        <v>5</v>
      </c>
      <c r="E132" s="14">
        <v>2</v>
      </c>
      <c r="F132" s="14">
        <v>93</v>
      </c>
      <c r="G132" s="22">
        <v>0.260780589</v>
      </c>
      <c r="H132" s="17">
        <f>G132*65</f>
        <v>16.950738285</v>
      </c>
      <c r="I132" s="17">
        <f>(H132-32)*5/9</f>
        <v>-8.360700952777778</v>
      </c>
      <c r="J132" s="17">
        <v>337.1</v>
      </c>
      <c r="K132" s="17">
        <v>0.17</v>
      </c>
      <c r="L132" s="17">
        <f>K132*14</f>
        <v>2.38</v>
      </c>
      <c r="M132" s="17">
        <f>L132*9/5+32</f>
        <v>36.284</v>
      </c>
      <c r="N132" s="17">
        <v>19.33326</v>
      </c>
      <c r="O132" s="17">
        <v>-19.33326</v>
      </c>
      <c r="P132" s="17">
        <f>(O132-32)*5/9</f>
        <v>-28.51847777777778</v>
      </c>
      <c r="Q132" s="17">
        <f>P132*-1</f>
        <v>28.51847777777778</v>
      </c>
    </row>
    <row r="133" ht="20.7" customHeight="1">
      <c r="A133" s="12">
        <v>1980</v>
      </c>
      <c r="B133" t="s" s="19">
        <v>22</v>
      </c>
      <c r="C133" s="14">
        <v>11</v>
      </c>
      <c r="D133" s="14">
        <v>9</v>
      </c>
      <c r="E133" s="14">
        <v>2</v>
      </c>
      <c r="F133" s="14">
        <v>149</v>
      </c>
      <c r="G133" s="22">
        <v>0.277144269</v>
      </c>
      <c r="H133" s="17">
        <f>G133*65</f>
        <v>18.014377485</v>
      </c>
      <c r="I133" s="17">
        <f>(H133-32)*5/9</f>
        <v>-7.769790286111111</v>
      </c>
      <c r="J133" s="17">
        <v>338.99</v>
      </c>
      <c r="K133" s="17">
        <v>0.27</v>
      </c>
      <c r="L133" s="17">
        <f>K133*14</f>
        <v>3.78</v>
      </c>
      <c r="M133" s="17">
        <f>L133*9/5+32</f>
        <v>38.804</v>
      </c>
      <c r="N133" s="17">
        <v>20.7896</v>
      </c>
      <c r="O133" s="17">
        <v>-20.7896</v>
      </c>
      <c r="P133" s="17">
        <f>(O133-32)*5/9</f>
        <v>-29.32755555555555</v>
      </c>
      <c r="Q133" s="17">
        <f>P133*-1</f>
        <v>29.32755555555555</v>
      </c>
    </row>
    <row r="134" ht="20.7" customHeight="1">
      <c r="A134" s="12">
        <v>1981</v>
      </c>
      <c r="B134" t="s" s="19">
        <v>22</v>
      </c>
      <c r="C134" s="14">
        <v>12</v>
      </c>
      <c r="D134" s="14">
        <v>7</v>
      </c>
      <c r="E134" s="14">
        <v>3</v>
      </c>
      <c r="F134" s="14">
        <v>100</v>
      </c>
      <c r="G134" s="22">
        <v>0.230174296</v>
      </c>
      <c r="H134" s="17">
        <f>G134*65</f>
        <v>14.96132924</v>
      </c>
      <c r="I134" s="17">
        <f>(H134-32)*5/9</f>
        <v>-9.4659282</v>
      </c>
      <c r="J134" s="17">
        <v>340.36</v>
      </c>
      <c r="K134" s="17">
        <v>0.33</v>
      </c>
      <c r="L134" s="17">
        <f>K134*14</f>
        <v>4.62</v>
      </c>
      <c r="M134" s="17">
        <f>L134*9/5+32</f>
        <v>40.316</v>
      </c>
      <c r="N134" s="17">
        <v>25.3547</v>
      </c>
      <c r="O134" s="17">
        <v>-25.3547</v>
      </c>
      <c r="P134" s="17">
        <f>(O134-32)*5/9</f>
        <v>-31.86372222222222</v>
      </c>
      <c r="Q134" s="17">
        <f>P134*-1</f>
        <v>31.86372222222222</v>
      </c>
    </row>
    <row r="135" ht="20.7" customHeight="1">
      <c r="A135" s="12">
        <v>1982</v>
      </c>
      <c r="B135" t="s" s="13">
        <v>20</v>
      </c>
      <c r="C135" s="14">
        <v>6</v>
      </c>
      <c r="D135" s="14">
        <v>2</v>
      </c>
      <c r="E135" s="14">
        <v>1</v>
      </c>
      <c r="F135" s="14">
        <v>32</v>
      </c>
      <c r="G135" s="22">
        <v>0.214546297</v>
      </c>
      <c r="H135" s="17">
        <f>G135*65</f>
        <v>13.945509305</v>
      </c>
      <c r="I135" s="17">
        <f>(H135-32)*5/9</f>
        <v>-10.03027260833333</v>
      </c>
      <c r="J135" s="17">
        <v>341.57</v>
      </c>
      <c r="K135" s="17">
        <v>0.13</v>
      </c>
      <c r="L135" s="17">
        <f>K135*14</f>
        <v>1.82</v>
      </c>
      <c r="M135" s="17">
        <f>L135*9/5+32</f>
        <v>35.276</v>
      </c>
      <c r="N135" s="17">
        <v>21.3305</v>
      </c>
      <c r="O135" s="17">
        <v>-21.3305</v>
      </c>
      <c r="P135" s="17">
        <f>(O135-32)*5/9</f>
        <v>-29.62805555555556</v>
      </c>
      <c r="Q135" s="17">
        <f>P135*-1</f>
        <v>29.62805555555556</v>
      </c>
    </row>
    <row r="136" ht="20.7" customHeight="1">
      <c r="A136" s="12">
        <v>1983</v>
      </c>
      <c r="B136" t="s" s="13">
        <v>20</v>
      </c>
      <c r="C136" s="14">
        <v>4</v>
      </c>
      <c r="D136" s="14">
        <v>3</v>
      </c>
      <c r="E136" s="14">
        <v>1</v>
      </c>
      <c r="F136" s="14">
        <v>17</v>
      </c>
      <c r="G136" s="22">
        <v>0.347177249</v>
      </c>
      <c r="H136" s="17">
        <f>G136*65</f>
        <v>22.566521185</v>
      </c>
      <c r="I136" s="17">
        <f>(H136-32)*5/9</f>
        <v>-5.240821563888888</v>
      </c>
      <c r="J136" s="17">
        <v>342.53</v>
      </c>
      <c r="K136" s="17">
        <v>0.3</v>
      </c>
      <c r="L136" s="17">
        <f>K136*14</f>
        <v>4.2</v>
      </c>
      <c r="M136" s="17">
        <f>L136*9/5+32</f>
        <v>39.56</v>
      </c>
      <c r="N136" s="17">
        <v>16.9935</v>
      </c>
      <c r="O136" s="17">
        <v>-16.9935</v>
      </c>
      <c r="P136" s="17">
        <f>(O136-32)*5/9</f>
        <v>-27.21861111111111</v>
      </c>
      <c r="Q136" s="17">
        <f>P136*-1</f>
        <v>27.21861111111111</v>
      </c>
    </row>
    <row r="137" ht="20.7" customHeight="1">
      <c r="A137" s="12">
        <v>1984</v>
      </c>
      <c r="B137" t="s" s="19">
        <v>22</v>
      </c>
      <c r="C137" s="14">
        <v>13</v>
      </c>
      <c r="D137" s="14">
        <v>5</v>
      </c>
      <c r="E137" s="14">
        <v>1</v>
      </c>
      <c r="F137" s="14">
        <v>84</v>
      </c>
      <c r="G137" s="22">
        <v>0.171769826</v>
      </c>
      <c r="H137" s="17">
        <f>G137*65</f>
        <v>11.16503869</v>
      </c>
      <c r="I137" s="17">
        <f>(H137-32)*5/9</f>
        <v>-11.57497850555556</v>
      </c>
      <c r="J137" s="17">
        <v>344.24</v>
      </c>
      <c r="K137" s="17">
        <v>0.15</v>
      </c>
      <c r="L137" s="17">
        <f>K137*14</f>
        <v>2.1</v>
      </c>
      <c r="M137" s="17">
        <f>L137*9/5+32</f>
        <v>35.78</v>
      </c>
      <c r="N137" s="17">
        <v>24.615</v>
      </c>
      <c r="O137" s="17">
        <v>-24.615</v>
      </c>
      <c r="P137" s="17">
        <f>(O137-32)*5/9</f>
        <v>-31.45277777777778</v>
      </c>
      <c r="Q137" s="17">
        <f>P137*-1</f>
        <v>31.45277777777778</v>
      </c>
    </row>
    <row r="138" ht="20.7" customHeight="1">
      <c r="A138" s="12">
        <v>1985</v>
      </c>
      <c r="B138" t="s" s="19">
        <v>22</v>
      </c>
      <c r="C138" s="14">
        <v>11</v>
      </c>
      <c r="D138" s="14">
        <v>7</v>
      </c>
      <c r="E138" s="14">
        <v>3</v>
      </c>
      <c r="F138" s="14">
        <v>88</v>
      </c>
      <c r="G138" s="22">
        <v>0.121025567</v>
      </c>
      <c r="H138" s="17">
        <f>G138*65</f>
        <v>7.866661855</v>
      </c>
      <c r="I138" s="17">
        <f>(H138-32)*5/9</f>
        <v>-13.40741008055556</v>
      </c>
      <c r="J138" s="17">
        <v>345.72</v>
      </c>
      <c r="K138" s="17">
        <v>0.12</v>
      </c>
      <c r="L138" s="17">
        <f>K138*14</f>
        <v>1.68</v>
      </c>
      <c r="M138" s="17">
        <f>L138*9/5+32</f>
        <v>35.024</v>
      </c>
      <c r="N138" s="17">
        <v>27.1573</v>
      </c>
      <c r="O138" s="17">
        <v>-27.1573</v>
      </c>
      <c r="P138" s="17">
        <f>(O138-32)*5/9</f>
        <v>-32.86516666666667</v>
      </c>
      <c r="Q138" s="17">
        <f>P138*-1</f>
        <v>32.86516666666667</v>
      </c>
    </row>
    <row r="139" ht="20.7" customHeight="1">
      <c r="A139" s="12">
        <v>1986</v>
      </c>
      <c r="B139" t="s" s="13">
        <v>20</v>
      </c>
      <c r="C139" s="14">
        <v>6</v>
      </c>
      <c r="D139" s="14">
        <v>4</v>
      </c>
      <c r="E139" s="14">
        <v>0</v>
      </c>
      <c r="F139" s="14">
        <v>36</v>
      </c>
      <c r="G139" s="22">
        <v>0.215908024</v>
      </c>
      <c r="H139" s="17">
        <f>G139*65</f>
        <v>14.03402156</v>
      </c>
      <c r="I139" s="17">
        <f>(H139-32)*5/9</f>
        <v>-9.981099133333334</v>
      </c>
      <c r="J139" s="17">
        <v>347.15</v>
      </c>
      <c r="K139" s="17">
        <v>0.19</v>
      </c>
      <c r="L139" s="17">
        <f>K139*14</f>
        <v>2.66</v>
      </c>
      <c r="M139" s="17">
        <f>L139*9/5+32</f>
        <v>36.788</v>
      </c>
      <c r="N139" s="17">
        <v>22.7538</v>
      </c>
      <c r="O139" s="17">
        <v>-22.7538</v>
      </c>
      <c r="P139" s="17">
        <f>(O139-32)*5/9</f>
        <v>-30.41877777777778</v>
      </c>
      <c r="Q139" s="17">
        <f>P139*-1</f>
        <v>30.41877777777778</v>
      </c>
    </row>
    <row r="140" ht="20.7" customHeight="1">
      <c r="A140" s="12">
        <v>1987</v>
      </c>
      <c r="B140" t="s" s="13">
        <v>20</v>
      </c>
      <c r="C140" s="14">
        <v>7</v>
      </c>
      <c r="D140" s="14">
        <v>3</v>
      </c>
      <c r="E140" s="14">
        <v>1</v>
      </c>
      <c r="F140" s="14">
        <v>34</v>
      </c>
      <c r="G140" s="22">
        <v>0.47332467</v>
      </c>
      <c r="H140" s="17">
        <f>G140*65</f>
        <v>30.76610355</v>
      </c>
      <c r="I140" s="17">
        <f>(H140-32)*5/9</f>
        <v>-0.6854980277777776</v>
      </c>
      <c r="J140" s="17">
        <v>348.93</v>
      </c>
      <c r="K140" s="17">
        <v>0.33</v>
      </c>
      <c r="L140" s="17">
        <f>K140*14</f>
        <v>4.62</v>
      </c>
      <c r="M140" s="17">
        <f>L140*9/5+32</f>
        <v>40.316</v>
      </c>
      <c r="N140" s="17">
        <v>9.550000000000001</v>
      </c>
      <c r="O140" s="17">
        <v>-9.550000000000001</v>
      </c>
      <c r="P140" s="17">
        <f>(O140-32)*5/9</f>
        <v>-23.08333333333333</v>
      </c>
      <c r="Q140" s="17">
        <f>P140*-1</f>
        <v>23.08333333333333</v>
      </c>
    </row>
    <row r="141" ht="20.7" customHeight="1">
      <c r="A141" s="12">
        <v>1988</v>
      </c>
      <c r="B141" t="s" s="19">
        <v>22</v>
      </c>
      <c r="C141" s="14">
        <v>12</v>
      </c>
      <c r="D141" s="14">
        <v>5</v>
      </c>
      <c r="E141" s="14">
        <v>3</v>
      </c>
      <c r="F141" s="14">
        <v>103</v>
      </c>
      <c r="G141" s="22">
        <v>0.389593629</v>
      </c>
      <c r="H141" s="17">
        <f>G141*65</f>
        <v>25.323585885</v>
      </c>
      <c r="I141" s="17">
        <f>(H141-32)*5/9</f>
        <v>-3.709118952777778</v>
      </c>
      <c r="J141" s="17">
        <v>351.47</v>
      </c>
      <c r="K141" s="17">
        <v>0.41</v>
      </c>
      <c r="L141" s="17">
        <f>K141*14</f>
        <v>5.739999999999999</v>
      </c>
      <c r="M141" s="17">
        <f>L141*9/5+32</f>
        <v>42.332</v>
      </c>
      <c r="N141" s="17">
        <v>17.0084</v>
      </c>
      <c r="O141" s="17">
        <v>-17.0084</v>
      </c>
      <c r="P141" s="17">
        <f>(O141-32)*5/9</f>
        <v>-27.22688888888889</v>
      </c>
      <c r="Q141" s="17">
        <f>P141*-1</f>
        <v>27.22688888888889</v>
      </c>
    </row>
    <row r="142" ht="20.7" customHeight="1">
      <c r="A142" s="12">
        <v>1989</v>
      </c>
      <c r="B142" t="s" s="19">
        <v>22</v>
      </c>
      <c r="C142" s="14">
        <v>11</v>
      </c>
      <c r="D142" s="14">
        <v>7</v>
      </c>
      <c r="E142" s="14">
        <v>2</v>
      </c>
      <c r="F142" s="14">
        <v>135</v>
      </c>
      <c r="G142" s="22">
        <v>0.302054557</v>
      </c>
      <c r="H142" s="17">
        <f>G142*65</f>
        <v>19.633546205</v>
      </c>
      <c r="I142" s="17">
        <f>(H142-32)*5/9</f>
        <v>-6.870252108333332</v>
      </c>
      <c r="J142" s="17">
        <v>353.15</v>
      </c>
      <c r="K142" s="17">
        <v>0.28</v>
      </c>
      <c r="L142" s="17">
        <f>K142*14</f>
        <v>3.92</v>
      </c>
      <c r="M142" s="17">
        <f>L142*9/5+32</f>
        <v>39.056</v>
      </c>
      <c r="N142" s="17">
        <v>19.4225</v>
      </c>
      <c r="O142" s="17">
        <v>-19.4225</v>
      </c>
      <c r="P142" s="17">
        <f>(O142-32)*5/9</f>
        <v>-28.56805555555556</v>
      </c>
      <c r="Q142" s="17">
        <f>P142*-1</f>
        <v>28.56805555555556</v>
      </c>
    </row>
    <row r="143" ht="20.7" customHeight="1">
      <c r="A143" s="20">
        <v>1990</v>
      </c>
      <c r="B143" t="s" s="19">
        <v>22</v>
      </c>
      <c r="C143" s="14">
        <v>14</v>
      </c>
      <c r="D143" s="14">
        <v>8</v>
      </c>
      <c r="E143" s="14">
        <v>1</v>
      </c>
      <c r="F143" s="14">
        <v>97</v>
      </c>
      <c r="G143" s="22">
        <v>0.48978958</v>
      </c>
      <c r="H143" s="17">
        <f>G143*65</f>
        <v>31.8363227</v>
      </c>
      <c r="I143" s="17">
        <f>(H143-32)*5/9</f>
        <v>-0.09093183333333323</v>
      </c>
      <c r="J143" s="17">
        <v>354.29</v>
      </c>
      <c r="K143" s="17">
        <v>0.44</v>
      </c>
      <c r="L143" s="17">
        <f>K143*14</f>
        <v>6.16</v>
      </c>
      <c r="M143" s="17">
        <f>L143*9/5+32</f>
        <v>43.088</v>
      </c>
      <c r="N143" s="17">
        <v>11.2517</v>
      </c>
      <c r="O143" s="17">
        <v>-11.2517</v>
      </c>
      <c r="P143" s="17">
        <f>(O143-32)*5/9</f>
        <v>-24.02872222222222</v>
      </c>
      <c r="Q143" s="17">
        <f>P143*-1</f>
        <v>24.02872222222222</v>
      </c>
    </row>
    <row r="144" ht="20.7" customHeight="1">
      <c r="A144" s="20">
        <v>1991</v>
      </c>
      <c r="B144" t="s" s="13">
        <v>20</v>
      </c>
      <c r="C144" s="14">
        <v>8</v>
      </c>
      <c r="D144" s="14">
        <v>4</v>
      </c>
      <c r="E144" s="14">
        <v>2</v>
      </c>
      <c r="F144" s="14">
        <v>36</v>
      </c>
      <c r="G144" s="22">
        <v>0.462616711</v>
      </c>
      <c r="H144" s="17">
        <f>G144*65</f>
        <v>30.070086215</v>
      </c>
      <c r="I144" s="17">
        <f>(H144-32)*5/9</f>
        <v>-1.072174325</v>
      </c>
      <c r="J144" s="17">
        <v>355.68</v>
      </c>
      <c r="K144" s="17">
        <v>0.43</v>
      </c>
      <c r="L144" s="17">
        <f>K144*14</f>
        <v>6.02</v>
      </c>
      <c r="M144" s="17">
        <f>L144*9/5+32</f>
        <v>42.836</v>
      </c>
      <c r="N144" s="17">
        <v>12.7659</v>
      </c>
      <c r="O144" s="17">
        <v>-12.7659</v>
      </c>
      <c r="P144" s="17">
        <f>(O144-32)*5/9</f>
        <v>-24.86994444444444</v>
      </c>
      <c r="Q144" s="17">
        <f>P144*-1</f>
        <v>24.86994444444444</v>
      </c>
    </row>
    <row r="145" ht="20.7" customHeight="1">
      <c r="A145" s="20">
        <v>1992</v>
      </c>
      <c r="B145" t="s" s="13">
        <v>20</v>
      </c>
      <c r="C145" s="14">
        <v>7</v>
      </c>
      <c r="D145" s="14">
        <v>4</v>
      </c>
      <c r="E145" s="14">
        <v>1</v>
      </c>
      <c r="F145" s="14">
        <v>76</v>
      </c>
      <c r="G145" s="22">
        <v>0.279993091</v>
      </c>
      <c r="H145" s="17">
        <f>G145*65</f>
        <v>18.199550915</v>
      </c>
      <c r="I145" s="17">
        <f>(H145-32)*5/9</f>
        <v>-7.666916158333332</v>
      </c>
      <c r="J145" s="17">
        <v>356.42</v>
      </c>
      <c r="K145" s="17">
        <v>0.23</v>
      </c>
      <c r="L145" s="17">
        <f>K145*14</f>
        <v>3.22</v>
      </c>
      <c r="M145" s="17">
        <f>L145*9/5+32</f>
        <v>37.796</v>
      </c>
      <c r="N145" s="17">
        <v>19.5964</v>
      </c>
      <c r="O145" s="17">
        <v>-19.5964</v>
      </c>
      <c r="P145" s="17">
        <f>(O145-32)*5/9</f>
        <v>-28.66466666666667</v>
      </c>
      <c r="Q145" s="17">
        <f>P145*-1</f>
        <v>28.66466666666667</v>
      </c>
    </row>
    <row r="146" ht="20.7" customHeight="1">
      <c r="A146" s="20">
        <v>1993</v>
      </c>
      <c r="B146" t="s" s="13">
        <v>20</v>
      </c>
      <c r="C146" s="14">
        <v>8</v>
      </c>
      <c r="D146" s="14">
        <v>4</v>
      </c>
      <c r="E146" s="14">
        <v>1</v>
      </c>
      <c r="F146" s="14">
        <v>39</v>
      </c>
      <c r="G146" s="22">
        <v>0.28945126</v>
      </c>
      <c r="H146" s="17">
        <f>G146*65</f>
        <v>18.8143319</v>
      </c>
      <c r="I146" s="17">
        <f>(H146-32)*5/9</f>
        <v>-7.325371166666667</v>
      </c>
      <c r="J146" s="17">
        <v>357.13</v>
      </c>
      <c r="K146" s="17">
        <v>0.24</v>
      </c>
      <c r="L146" s="17">
        <f>K146*14</f>
        <v>3.36</v>
      </c>
      <c r="M146" s="17">
        <f>L146*9/5+32</f>
        <v>38.048</v>
      </c>
      <c r="N146" s="17">
        <v>19.2337</v>
      </c>
      <c r="O146" s="17">
        <v>-19.2337</v>
      </c>
      <c r="P146" s="17">
        <f>(O146-32)*5/9</f>
        <v>-28.46316666666667</v>
      </c>
      <c r="Q146" s="17">
        <f>P146*-1</f>
        <v>28.46316666666667</v>
      </c>
    </row>
    <row r="147" ht="20.7" customHeight="1">
      <c r="A147" s="20">
        <v>1994</v>
      </c>
      <c r="B147" t="s" s="13">
        <v>20</v>
      </c>
      <c r="C147" s="14">
        <v>7</v>
      </c>
      <c r="D147" s="14">
        <v>3</v>
      </c>
      <c r="E147" s="14">
        <v>0</v>
      </c>
      <c r="F147" s="14">
        <v>32</v>
      </c>
      <c r="G147" s="22">
        <v>0.359920721</v>
      </c>
      <c r="H147" s="17">
        <f>G147*65</f>
        <v>23.394846865</v>
      </c>
      <c r="I147" s="17">
        <f>(H147-32)*5/9</f>
        <v>-4.780640630555554</v>
      </c>
      <c r="J147" s="17">
        <v>358.61</v>
      </c>
      <c r="K147" s="17">
        <v>0.32</v>
      </c>
      <c r="L147" s="17">
        <f>K147*14</f>
        <v>4.48</v>
      </c>
      <c r="M147" s="17">
        <f>L147*9/5+32</f>
        <v>40.064</v>
      </c>
      <c r="N147" s="17">
        <v>16.6692</v>
      </c>
      <c r="O147" s="17">
        <v>-16.6692</v>
      </c>
      <c r="P147" s="17">
        <f>(O147-32)*5/9</f>
        <v>-27.03844444444444</v>
      </c>
      <c r="Q147" s="17">
        <f>P147*-1</f>
        <v>27.03844444444444</v>
      </c>
    </row>
    <row r="148" ht="20.7" customHeight="1">
      <c r="A148" s="20">
        <v>1995</v>
      </c>
      <c r="B148" t="s" s="21">
        <v>23</v>
      </c>
      <c r="C148" s="14">
        <v>19</v>
      </c>
      <c r="D148" s="14">
        <v>11</v>
      </c>
      <c r="E148" s="14">
        <v>5</v>
      </c>
      <c r="F148" s="14">
        <v>228</v>
      </c>
      <c r="G148" s="22">
        <v>0.439527759</v>
      </c>
      <c r="H148" s="17">
        <f>G148*65</f>
        <v>28.569304335</v>
      </c>
      <c r="I148" s="17">
        <f>(H148-32)*5/9</f>
        <v>-1.90594203611111</v>
      </c>
      <c r="J148" s="17">
        <v>360.67</v>
      </c>
      <c r="K148" s="17">
        <v>0.46</v>
      </c>
      <c r="L148" s="17">
        <f>K148*14</f>
        <v>6.44</v>
      </c>
      <c r="M148" s="17">
        <f>L148*9/5+32</f>
        <v>43.592</v>
      </c>
      <c r="N148" s="17">
        <v>15.0227</v>
      </c>
      <c r="O148" s="17">
        <v>-15.0227</v>
      </c>
      <c r="P148" s="17">
        <f>(O148-32)*5/9</f>
        <v>-26.12372222222222</v>
      </c>
      <c r="Q148" s="17">
        <f>P148*-1</f>
        <v>26.12372222222222</v>
      </c>
    </row>
    <row r="149" ht="20.7" customHeight="1">
      <c r="A149" s="20">
        <v>1996</v>
      </c>
      <c r="B149" t="s" s="21">
        <v>23</v>
      </c>
      <c r="C149" s="14">
        <v>13</v>
      </c>
      <c r="D149" s="14">
        <v>9</v>
      </c>
      <c r="E149" s="14">
        <v>6</v>
      </c>
      <c r="F149" s="14">
        <v>166</v>
      </c>
      <c r="G149" s="22">
        <v>0.385326161</v>
      </c>
      <c r="H149" s="17">
        <f>G149*65</f>
        <v>25.046200465</v>
      </c>
      <c r="I149" s="17">
        <f>(H149-32)*5/9</f>
        <v>-3.86322196388889</v>
      </c>
      <c r="J149" s="17">
        <v>362.58</v>
      </c>
      <c r="K149" s="17">
        <v>0.35</v>
      </c>
      <c r="L149" s="17">
        <f>K149*14</f>
        <v>4.899999999999999</v>
      </c>
      <c r="M149" s="17">
        <f>L149*9/5+32</f>
        <v>40.82</v>
      </c>
      <c r="N149" s="17">
        <v>15.7738</v>
      </c>
      <c r="O149" s="17">
        <v>-15.7738</v>
      </c>
      <c r="P149" s="17">
        <f>(O149-32)*5/9</f>
        <v>-26.541</v>
      </c>
      <c r="Q149" s="17">
        <f>P149*-1</f>
        <v>26.541</v>
      </c>
    </row>
    <row r="150" ht="20.7" customHeight="1">
      <c r="A150" s="20">
        <v>1997</v>
      </c>
      <c r="B150" t="s" s="13">
        <v>20</v>
      </c>
      <c r="C150" s="14">
        <v>8</v>
      </c>
      <c r="D150" s="14">
        <v>3</v>
      </c>
      <c r="E150" s="14">
        <v>1</v>
      </c>
      <c r="F150" s="14">
        <v>41</v>
      </c>
      <c r="G150" s="22">
        <v>0.649418574</v>
      </c>
      <c r="H150" s="17">
        <f>G150*65</f>
        <v>42.21220731</v>
      </c>
      <c r="I150" s="17">
        <f>(H150-32)*5/9</f>
        <v>5.673448505555558</v>
      </c>
      <c r="J150" s="17">
        <v>363.48</v>
      </c>
      <c r="K150" s="17">
        <v>0.48</v>
      </c>
      <c r="L150" s="17">
        <f>K150*14</f>
        <v>6.72</v>
      </c>
      <c r="M150" s="17">
        <f>L150*9/5+32</f>
        <v>44.096</v>
      </c>
      <c r="N150" s="17">
        <v>1.8838</v>
      </c>
      <c r="O150" s="17">
        <v>-1.8838</v>
      </c>
      <c r="P150" s="17">
        <f>(O150-32)*5/9</f>
        <v>-18.82433333333334</v>
      </c>
      <c r="Q150" s="17">
        <f>P150*-1</f>
        <v>18.82433333333334</v>
      </c>
    </row>
    <row r="151" ht="20.7" customHeight="1">
      <c r="A151" s="20">
        <v>1998</v>
      </c>
      <c r="B151" t="s" s="21">
        <v>23</v>
      </c>
      <c r="C151" s="14">
        <v>14</v>
      </c>
      <c r="D151" s="14">
        <v>10</v>
      </c>
      <c r="E151" s="14">
        <v>3</v>
      </c>
      <c r="F151" s="14">
        <v>182</v>
      </c>
      <c r="G151" s="22">
        <v>0.759862947</v>
      </c>
      <c r="H151" s="17">
        <f>G151*65</f>
        <v>49.391091555</v>
      </c>
      <c r="I151" s="17">
        <f>(H151-32)*5/9</f>
        <v>9.661717530555556</v>
      </c>
      <c r="J151" s="17">
        <v>366.27</v>
      </c>
      <c r="K151" s="17">
        <v>0.64</v>
      </c>
      <c r="L151" s="17">
        <f>K151*14</f>
        <v>8.960000000000001</v>
      </c>
      <c r="M151" s="17">
        <f>L151*9/5+32</f>
        <v>48.128</v>
      </c>
      <c r="N151" s="17">
        <v>-1.2631</v>
      </c>
      <c r="O151" s="17">
        <v>1.2631</v>
      </c>
      <c r="P151" s="17">
        <f>(O151-32)*5/9</f>
        <v>-17.07605555555556</v>
      </c>
      <c r="Q151" s="17">
        <f>P151*-1</f>
        <v>17.07605555555556</v>
      </c>
    </row>
    <row r="152" ht="20.7" customHeight="1">
      <c r="A152" s="20">
        <v>1999</v>
      </c>
      <c r="B152" t="s" s="21">
        <v>23</v>
      </c>
      <c r="C152" s="14">
        <v>12</v>
      </c>
      <c r="D152" s="14">
        <v>8</v>
      </c>
      <c r="E152" s="14">
        <v>5</v>
      </c>
      <c r="F152" s="14">
        <v>177</v>
      </c>
      <c r="G152" s="22">
        <v>0.404995911</v>
      </c>
      <c r="H152" s="17">
        <f>G152*65</f>
        <v>26.324734215</v>
      </c>
      <c r="I152" s="17">
        <f>(H152-32)*5/9</f>
        <v>-3.152925436111111</v>
      </c>
      <c r="J152" s="17">
        <v>368.38</v>
      </c>
      <c r="K152" s="17">
        <v>0.42</v>
      </c>
      <c r="L152" s="17">
        <f>K152*14</f>
        <v>5.88</v>
      </c>
      <c r="M152" s="17">
        <f>L152*9/5+32</f>
        <v>42.584</v>
      </c>
      <c r="N152" s="17">
        <v>16.2593</v>
      </c>
      <c r="O152" s="17">
        <v>-16.2593</v>
      </c>
      <c r="P152" s="17">
        <f>(O152-32)*5/9</f>
        <v>-26.81072222222222</v>
      </c>
      <c r="Q152" s="17">
        <f>P152*-1</f>
        <v>26.81072222222222</v>
      </c>
    </row>
    <row r="153" ht="20.7" customHeight="1">
      <c r="A153" s="20">
        <v>2000</v>
      </c>
      <c r="B153" t="s" s="24">
        <v>24</v>
      </c>
      <c r="C153" s="14">
        <v>15</v>
      </c>
      <c r="D153" s="14">
        <v>8</v>
      </c>
      <c r="E153" s="14">
        <v>3</v>
      </c>
      <c r="F153" s="14">
        <v>119</v>
      </c>
      <c r="G153" s="22">
        <v>0.471861015</v>
      </c>
      <c r="H153" s="17">
        <f>G153*65</f>
        <v>30.670965975</v>
      </c>
      <c r="I153" s="17">
        <f>(H153-32)*5/9</f>
        <v>-0.7383522361111103</v>
      </c>
      <c r="J153" s="17">
        <v>369.64</v>
      </c>
      <c r="K153" s="17">
        <v>0.42</v>
      </c>
      <c r="L153" s="17">
        <f>K153*14</f>
        <v>5.88</v>
      </c>
      <c r="M153" s="17">
        <f>L153*9/5+32</f>
        <v>42.584</v>
      </c>
      <c r="N153" s="17">
        <v>11.913</v>
      </c>
      <c r="O153" s="17">
        <v>-11.913</v>
      </c>
      <c r="P153" s="17">
        <f>(O153-32)*5/9</f>
        <v>-24.39611111111111</v>
      </c>
      <c r="Q153" s="17">
        <f>P153*-1</f>
        <v>24.39611111111111</v>
      </c>
    </row>
    <row r="154" ht="20.7" customHeight="1">
      <c r="A154" s="23">
        <v>2001</v>
      </c>
      <c r="B154" t="s" s="19">
        <v>22</v>
      </c>
      <c r="C154" s="14">
        <v>15</v>
      </c>
      <c r="D154" s="14">
        <v>9</v>
      </c>
      <c r="E154" s="14">
        <v>4</v>
      </c>
      <c r="F154" s="14">
        <v>110</v>
      </c>
      <c r="G154" s="22">
        <v>0.650522729</v>
      </c>
      <c r="H154" s="17">
        <f>G154*65</f>
        <v>42.283977385</v>
      </c>
      <c r="I154" s="17">
        <f>(H154-32)*5/9</f>
        <v>5.713320769444445</v>
      </c>
      <c r="J154" s="17">
        <v>371.15</v>
      </c>
      <c r="K154" s="17">
        <v>0.55</v>
      </c>
      <c r="L154" s="17">
        <f>K154*14</f>
        <v>7.700000000000001</v>
      </c>
      <c r="M154" s="17">
        <f>L154*9/5+32</f>
        <v>45.86</v>
      </c>
      <c r="N154" s="17">
        <v>3.576</v>
      </c>
      <c r="O154" s="17">
        <v>-3.576</v>
      </c>
      <c r="P154" s="17">
        <f>(O154-32)*5/9</f>
        <v>-19.76444444444444</v>
      </c>
      <c r="Q154" s="17">
        <f>P154*-1</f>
        <v>19.76444444444444</v>
      </c>
    </row>
    <row r="155" ht="20.7" customHeight="1">
      <c r="A155" s="23">
        <v>2002</v>
      </c>
      <c r="B155" t="s" s="19">
        <v>22</v>
      </c>
      <c r="C155" s="14">
        <v>12</v>
      </c>
      <c r="D155" s="14">
        <v>4</v>
      </c>
      <c r="E155" s="14">
        <v>2</v>
      </c>
      <c r="F155" s="14">
        <v>67</v>
      </c>
      <c r="G155" s="22">
        <v>0.720249277</v>
      </c>
      <c r="H155" s="17">
        <f>G155*65</f>
        <v>46.816203005</v>
      </c>
      <c r="I155" s="17">
        <f>(H155-32)*5/9</f>
        <v>8.231223891666666</v>
      </c>
      <c r="J155" s="17">
        <v>373.15</v>
      </c>
      <c r="K155" s="17">
        <v>0.63</v>
      </c>
      <c r="L155" s="17">
        <f>K155*14</f>
        <v>8.82</v>
      </c>
      <c r="M155" s="17">
        <f>L155*9/5+32</f>
        <v>47.876</v>
      </c>
      <c r="N155" s="17">
        <v>1.0598</v>
      </c>
      <c r="O155" s="17">
        <v>-1.0598</v>
      </c>
      <c r="P155" s="17">
        <f>(O155-32)*5/9</f>
        <v>-18.36655555555556</v>
      </c>
      <c r="Q155" s="17">
        <f>P155*-1</f>
        <v>18.36655555555556</v>
      </c>
    </row>
    <row r="156" ht="20.7" customHeight="1">
      <c r="A156" s="23">
        <v>2003</v>
      </c>
      <c r="B156" t="s" s="21">
        <v>23</v>
      </c>
      <c r="C156" s="14">
        <v>16</v>
      </c>
      <c r="D156" s="14">
        <v>7</v>
      </c>
      <c r="E156" s="14">
        <v>3</v>
      </c>
      <c r="F156" s="14">
        <v>176</v>
      </c>
      <c r="G156" s="22">
        <v>0.784669647</v>
      </c>
      <c r="H156" s="17">
        <f>G156*65</f>
        <v>51.003527055</v>
      </c>
      <c r="I156" s="17">
        <f>(H156-32)*5/9</f>
        <v>10.55751503055556</v>
      </c>
      <c r="J156" s="17">
        <v>375.64</v>
      </c>
      <c r="K156" s="17">
        <v>0.62</v>
      </c>
      <c r="L156" s="17">
        <f>K156*14</f>
        <v>8.68</v>
      </c>
      <c r="M156" s="17">
        <f>L156*9/5+32</f>
        <v>47.624</v>
      </c>
      <c r="N156" s="17">
        <v>-3.3795</v>
      </c>
      <c r="O156" s="17">
        <v>3.3795</v>
      </c>
      <c r="P156" s="17">
        <f>(O156-32)*5/9</f>
        <v>-15.90027777777778</v>
      </c>
      <c r="Q156" s="17">
        <f>P156*-1</f>
        <v>15.90027777777778</v>
      </c>
    </row>
    <row r="157" ht="20.7" customHeight="1">
      <c r="A157" s="23">
        <v>2004</v>
      </c>
      <c r="B157" t="s" s="21">
        <v>23</v>
      </c>
      <c r="C157" s="14">
        <v>15</v>
      </c>
      <c r="D157" s="14">
        <v>9</v>
      </c>
      <c r="E157" s="14">
        <v>6</v>
      </c>
      <c r="F157" s="14">
        <v>227</v>
      </c>
      <c r="G157" s="22">
        <v>0.760947825</v>
      </c>
      <c r="H157" s="17">
        <f>G157*65</f>
        <v>49.461608625</v>
      </c>
      <c r="I157" s="17">
        <f>(H157-32)*5/9</f>
        <v>9.700893680555557</v>
      </c>
      <c r="J157" s="17">
        <v>377.44</v>
      </c>
      <c r="K157" s="17">
        <v>0.55</v>
      </c>
      <c r="L157" s="17">
        <f>K157*14</f>
        <v>7.700000000000001</v>
      </c>
      <c r="M157" s="17">
        <f>L157*9/5+32</f>
        <v>45.86</v>
      </c>
      <c r="N157" s="17">
        <v>-3.6016</v>
      </c>
      <c r="O157" s="17">
        <v>3.6016</v>
      </c>
      <c r="P157" s="17">
        <f>(O157-32)*5/9</f>
        <v>-15.77688888888889</v>
      </c>
      <c r="Q157" s="17">
        <f>P157*-1</f>
        <v>15.77688888888889</v>
      </c>
    </row>
    <row r="158" ht="20.7" customHeight="1">
      <c r="A158" s="23">
        <v>2005</v>
      </c>
      <c r="B158" t="s" s="21">
        <v>23</v>
      </c>
      <c r="C158" s="14">
        <v>28</v>
      </c>
      <c r="D158" s="14">
        <v>15</v>
      </c>
      <c r="E158" s="14">
        <v>7</v>
      </c>
      <c r="F158" s="14">
        <v>250</v>
      </c>
      <c r="G158" s="22">
        <v>0.805928432</v>
      </c>
      <c r="H158" s="17">
        <f>G158*65</f>
        <v>52.38534808</v>
      </c>
      <c r="I158" s="17">
        <f>(H158-32)*5/9</f>
        <v>11.32519337777778</v>
      </c>
      <c r="J158" s="17">
        <v>379.46</v>
      </c>
      <c r="K158" s="17">
        <v>0.6899999999999999</v>
      </c>
      <c r="L158" s="17">
        <f>K158*14</f>
        <v>9.66</v>
      </c>
      <c r="M158" s="17">
        <f>L158*9/5+32</f>
        <v>49.388</v>
      </c>
      <c r="N158" s="17">
        <v>-2.9973</v>
      </c>
      <c r="O158" s="17">
        <v>2.9973</v>
      </c>
      <c r="P158" s="17">
        <f>(O158-32)*5/9</f>
        <v>-16.11261111111111</v>
      </c>
      <c r="Q158" s="17">
        <f>P158*-1</f>
        <v>16.11261111111111</v>
      </c>
    </row>
    <row r="159" ht="20.7" customHeight="1">
      <c r="A159" s="23">
        <v>2006</v>
      </c>
      <c r="B159" t="s" s="19">
        <v>22</v>
      </c>
      <c r="C159" s="14">
        <v>10</v>
      </c>
      <c r="D159" s="14">
        <v>5</v>
      </c>
      <c r="E159" s="14">
        <v>2</v>
      </c>
      <c r="F159" s="14">
        <v>79</v>
      </c>
      <c r="G159" s="22">
        <v>0.79296701</v>
      </c>
      <c r="H159" s="17">
        <f>G159*65</f>
        <v>51.54285565</v>
      </c>
      <c r="I159" s="17">
        <f>(H159-32)*5/9</f>
        <v>10.85714202777778</v>
      </c>
      <c r="J159" s="17">
        <v>381.59</v>
      </c>
      <c r="K159" s="17">
        <v>0.63</v>
      </c>
      <c r="L159" s="17">
        <f>K159*14</f>
        <v>8.82</v>
      </c>
      <c r="M159" s="17">
        <f>L159*9/5+32</f>
        <v>47.876</v>
      </c>
      <c r="N159" s="17">
        <v>-3.6669</v>
      </c>
      <c r="O159" s="17">
        <v>3.6669</v>
      </c>
      <c r="P159" s="17">
        <f>(O159-32)*5/9</f>
        <v>-15.74061111111111</v>
      </c>
      <c r="Q159" s="17">
        <f>P159*-1</f>
        <v>15.74061111111111</v>
      </c>
    </row>
    <row r="160" ht="20.7" customHeight="1">
      <c r="A160" s="23">
        <v>2007</v>
      </c>
      <c r="B160" t="s" s="19">
        <v>22</v>
      </c>
      <c r="C160" s="14">
        <v>15</v>
      </c>
      <c r="D160" s="14">
        <v>6</v>
      </c>
      <c r="E160" s="14">
        <v>2</v>
      </c>
      <c r="F160" s="14">
        <v>74</v>
      </c>
      <c r="G160" s="22">
        <v>0.671762595</v>
      </c>
      <c r="H160" s="17">
        <f>G160*65</f>
        <v>43.664568675</v>
      </c>
      <c r="I160" s="17">
        <f>(H160-32)*5/9</f>
        <v>6.480315930555554</v>
      </c>
      <c r="J160" s="17">
        <v>383.37</v>
      </c>
      <c r="K160" s="17">
        <v>0.66</v>
      </c>
      <c r="L160" s="17">
        <f>K160*14</f>
        <v>9.24</v>
      </c>
      <c r="M160" s="17">
        <f>L160*9/5+32</f>
        <v>48.632</v>
      </c>
      <c r="N160" s="17">
        <v>4.9674</v>
      </c>
      <c r="O160" s="17">
        <v>-4.9674</v>
      </c>
      <c r="P160" s="17">
        <f>(O160-32)*5/9</f>
        <v>-20.53744444444444</v>
      </c>
      <c r="Q160" s="17">
        <f>P160*-1</f>
        <v>20.53744444444444</v>
      </c>
    </row>
    <row r="161" ht="20.7" customHeight="1">
      <c r="A161" s="23">
        <v>2008</v>
      </c>
      <c r="B161" t="s" s="24">
        <v>24</v>
      </c>
      <c r="C161" s="14">
        <v>16</v>
      </c>
      <c r="D161" s="14">
        <v>8</v>
      </c>
      <c r="E161" s="14">
        <v>5</v>
      </c>
      <c r="F161" s="14">
        <v>146</v>
      </c>
      <c r="G161" s="22">
        <v>0.653144926</v>
      </c>
      <c r="H161" s="17">
        <f>G161*65</f>
        <v>42.45442019</v>
      </c>
      <c r="I161" s="17">
        <f>(H161-32)*5/9</f>
        <v>5.808011216666667</v>
      </c>
      <c r="J161" s="17">
        <v>385.46</v>
      </c>
      <c r="K161" s="17">
        <v>0.54</v>
      </c>
      <c r="L161" s="17">
        <f>K161*14</f>
        <v>7.56</v>
      </c>
      <c r="M161" s="17">
        <f>L161*9/5+32</f>
        <v>45.608</v>
      </c>
      <c r="N161" s="17">
        <v>3.1536</v>
      </c>
      <c r="O161" s="17">
        <v>-3.1536</v>
      </c>
      <c r="P161" s="17">
        <f>(O161-32)*5/9</f>
        <v>-19.52977777777777</v>
      </c>
      <c r="Q161" s="17">
        <f>P161*-1</f>
        <v>19.52977777777777</v>
      </c>
    </row>
    <row r="162" ht="20.7" customHeight="1">
      <c r="A162" s="23">
        <v>2009</v>
      </c>
      <c r="B162" t="s" s="13">
        <v>20</v>
      </c>
      <c r="C162" s="14">
        <v>9</v>
      </c>
      <c r="D162" s="14">
        <v>3</v>
      </c>
      <c r="E162" s="14">
        <v>2</v>
      </c>
      <c r="F162" s="14">
        <v>53</v>
      </c>
      <c r="G162" s="22">
        <v>0.882988113</v>
      </c>
      <c r="H162" s="17">
        <f>G162*65</f>
        <v>57.394227345</v>
      </c>
      <c r="I162" s="17">
        <f>(H162-32)*5/9</f>
        <v>14.10790408055556</v>
      </c>
      <c r="J162" s="17">
        <v>386.95</v>
      </c>
      <c r="K162" s="17">
        <v>0.64</v>
      </c>
      <c r="L162" s="17">
        <f>K162*14</f>
        <v>8.960000000000001</v>
      </c>
      <c r="M162" s="17">
        <f>L162*9/5+32</f>
        <v>48.128</v>
      </c>
      <c r="N162" s="17">
        <v>-9.2662</v>
      </c>
      <c r="O162" s="17">
        <v>9.2662</v>
      </c>
      <c r="P162" s="17">
        <f>(O162-32)*5/9</f>
        <v>-12.62988888888889</v>
      </c>
      <c r="Q162" s="17">
        <f>P162*-1</f>
        <v>12.62988888888889</v>
      </c>
    </row>
    <row r="163" ht="20.7" customHeight="1">
      <c r="A163" s="23">
        <v>2010</v>
      </c>
      <c r="B163" t="s" s="21">
        <v>23</v>
      </c>
      <c r="C163" s="14">
        <v>19</v>
      </c>
      <c r="D163" s="14">
        <v>12</v>
      </c>
      <c r="E163" s="14">
        <v>5</v>
      </c>
      <c r="F163" s="14">
        <v>165</v>
      </c>
      <c r="G163" s="22">
        <v>0.907448764</v>
      </c>
      <c r="H163" s="17">
        <f>G163*65</f>
        <v>58.98416966</v>
      </c>
      <c r="I163" s="17">
        <f>(H163-32)*5/9</f>
        <v>14.99120536666667</v>
      </c>
      <c r="J163" s="17">
        <v>389.21</v>
      </c>
      <c r="K163" s="17">
        <v>0.71</v>
      </c>
      <c r="L163" s="17">
        <f>K163*14</f>
        <v>9.94</v>
      </c>
      <c r="M163" s="17">
        <f>L163*9/5+32</f>
        <v>49.892</v>
      </c>
      <c r="N163" s="17">
        <v>-9.0922</v>
      </c>
      <c r="O163" s="17">
        <v>9.0922</v>
      </c>
      <c r="P163" s="17">
        <f>(O163-32)*5/9</f>
        <v>-12.72655555555556</v>
      </c>
      <c r="Q163" s="17">
        <f>P163*-1</f>
        <v>12.72655555555556</v>
      </c>
    </row>
    <row r="164" ht="20.7" customHeight="1">
      <c r="A164" s="23">
        <v>2011</v>
      </c>
      <c r="B164" t="s" s="24">
        <v>24</v>
      </c>
      <c r="C164" s="14">
        <v>19</v>
      </c>
      <c r="D164" s="14">
        <v>7</v>
      </c>
      <c r="E164" s="14">
        <v>4</v>
      </c>
      <c r="F164" s="14">
        <v>126</v>
      </c>
      <c r="G164" s="22">
        <v>0.72405802</v>
      </c>
      <c r="H164" s="17">
        <f>G164*65</f>
        <v>47.0637713</v>
      </c>
      <c r="I164" s="17">
        <f>(H164-32)*5/9</f>
        <v>8.368761833333332</v>
      </c>
      <c r="J164" s="17">
        <v>391.15</v>
      </c>
      <c r="K164" s="17">
        <v>0.6</v>
      </c>
      <c r="L164" s="17">
        <f>K164*14</f>
        <v>8.4</v>
      </c>
      <c r="M164" s="17">
        <f>L164*9/5+32</f>
        <v>47.12</v>
      </c>
      <c r="N164" s="17">
        <v>0.0562</v>
      </c>
      <c r="O164" s="17">
        <v>-0.0562</v>
      </c>
      <c r="P164" s="17">
        <f>(O164-32)*5/9</f>
        <v>-17.809</v>
      </c>
      <c r="Q164" s="17">
        <f>P164*-1</f>
        <v>17.809</v>
      </c>
    </row>
    <row r="165" ht="20.7" customHeight="1">
      <c r="A165" s="23">
        <v>2012</v>
      </c>
      <c r="B165" t="s" s="24">
        <v>24</v>
      </c>
      <c r="C165" s="14">
        <v>19</v>
      </c>
      <c r="D165" s="14">
        <v>10</v>
      </c>
      <c r="E165" s="14">
        <v>2</v>
      </c>
      <c r="F165" s="14">
        <v>129</v>
      </c>
      <c r="G165" s="22">
        <v>0.824522534</v>
      </c>
      <c r="H165" s="17">
        <f>G165*65</f>
        <v>53.59396471</v>
      </c>
      <c r="I165" s="17">
        <f>(H165-32)*5/9</f>
        <v>11.99664706111111</v>
      </c>
      <c r="J165" s="16"/>
      <c r="K165" s="17">
        <v>0.63</v>
      </c>
      <c r="L165" s="17">
        <f>K165*14</f>
        <v>8.82</v>
      </c>
      <c r="M165" s="17">
        <f>L165*9/5+32</f>
        <v>47.876</v>
      </c>
      <c r="N165" s="17">
        <v>-5.718</v>
      </c>
      <c r="O165" s="17">
        <v>5.718</v>
      </c>
      <c r="P165" s="17">
        <f>(O165-32)*5/9</f>
        <v>-14.60111111111111</v>
      </c>
      <c r="Q165" s="17">
        <f>P165*-1</f>
        <v>14.60111111111111</v>
      </c>
    </row>
    <row r="166" ht="20.7" customHeight="1">
      <c r="A166" s="23">
        <v>2013</v>
      </c>
      <c r="B166" t="s" s="13">
        <v>20</v>
      </c>
      <c r="C166" s="14">
        <v>14</v>
      </c>
      <c r="D166" s="14">
        <v>2</v>
      </c>
      <c r="E166" s="14">
        <v>0</v>
      </c>
      <c r="F166" s="14">
        <v>36</v>
      </c>
      <c r="G166" s="22">
        <v>0.8801218200000001</v>
      </c>
      <c r="H166" s="17">
        <f>G166*65</f>
        <v>57.2079183</v>
      </c>
      <c r="I166" s="17">
        <f>(H166-32)*5/9</f>
        <v>14.00439905555556</v>
      </c>
      <c r="J166" s="16"/>
      <c r="K166" s="17">
        <v>0.65</v>
      </c>
      <c r="L166" s="17">
        <f>K166*14</f>
        <v>9.1</v>
      </c>
      <c r="M166" s="17">
        <f>L166*9/5+32</f>
        <v>48.38</v>
      </c>
      <c r="N166" s="17">
        <v>-8.8279</v>
      </c>
      <c r="O166" s="17">
        <v>8.8279</v>
      </c>
      <c r="P166" s="17">
        <f>(O166-32)*5/9</f>
        <v>-12.87338888888889</v>
      </c>
      <c r="Q166" s="17">
        <f>P166*-1</f>
        <v>12.87338888888889</v>
      </c>
    </row>
    <row r="167" ht="20.7" customHeight="1">
      <c r="A167" s="23">
        <v>2014</v>
      </c>
      <c r="B167" t="s" s="19">
        <v>22</v>
      </c>
      <c r="C167" s="14">
        <v>8</v>
      </c>
      <c r="D167" s="14">
        <v>6</v>
      </c>
      <c r="E167" s="14">
        <v>2</v>
      </c>
      <c r="F167" s="14">
        <v>67</v>
      </c>
      <c r="G167" s="22">
        <v>1.04670282</v>
      </c>
      <c r="H167" s="17">
        <f>G167*65</f>
        <v>68.03568329999999</v>
      </c>
      <c r="I167" s="17">
        <f>(H167-32)*5/9</f>
        <v>20.01982405555555</v>
      </c>
      <c r="J167" s="16"/>
      <c r="K167" s="17">
        <v>0.74</v>
      </c>
      <c r="L167" s="17">
        <f>K167*14</f>
        <v>10.36</v>
      </c>
      <c r="M167" s="17">
        <f>L167*9/5+32</f>
        <v>50.648</v>
      </c>
      <c r="N167" s="17">
        <v>-17.3877</v>
      </c>
      <c r="O167" s="17">
        <v>17.3877</v>
      </c>
      <c r="P167" s="17">
        <f>(O167-32)*5/9</f>
        <v>-8.117944444444445</v>
      </c>
      <c r="Q167" s="17">
        <f>P167*-1</f>
        <v>8.117944444444445</v>
      </c>
    </row>
    <row r="168" ht="20.7" customHeight="1">
      <c r="A168" s="23">
        <v>2015</v>
      </c>
      <c r="B168" t="s" s="13">
        <v>20</v>
      </c>
      <c r="C168" s="14">
        <v>11</v>
      </c>
      <c r="D168" s="14">
        <v>4</v>
      </c>
      <c r="E168" s="14">
        <v>2</v>
      </c>
      <c r="F168" s="14">
        <v>63</v>
      </c>
      <c r="G168" s="22">
        <v>1.23102462</v>
      </c>
      <c r="H168" s="17">
        <f>G168*65</f>
        <v>80.01660029999999</v>
      </c>
      <c r="I168" s="17">
        <f>(H168-32)*5/9</f>
        <v>26.67588905555555</v>
      </c>
      <c r="J168" s="16"/>
      <c r="K168" s="17">
        <v>0.87</v>
      </c>
      <c r="L168" s="17">
        <f>K168*14</f>
        <v>12.18</v>
      </c>
      <c r="M168" s="17">
        <f>L168*9/5+32</f>
        <v>53.924</v>
      </c>
      <c r="N168" s="17">
        <v>-26.0926</v>
      </c>
      <c r="O168" s="17">
        <v>26.0926</v>
      </c>
      <c r="P168" s="17">
        <f>(O168-32)*5/9</f>
        <v>-3.281888888888888</v>
      </c>
      <c r="Q168" s="17">
        <f>P168*-1</f>
        <v>3.281888888888888</v>
      </c>
    </row>
    <row r="169" ht="20.7" customHeight="1">
      <c r="A169" s="23">
        <v>2016</v>
      </c>
      <c r="B169" t="s" s="24">
        <v>24</v>
      </c>
      <c r="C169" s="14">
        <v>15</v>
      </c>
      <c r="D169" s="14">
        <v>7</v>
      </c>
      <c r="E169" s="14">
        <v>4</v>
      </c>
      <c r="F169" s="14">
        <v>141</v>
      </c>
      <c r="G169" s="15"/>
      <c r="H169" s="16"/>
      <c r="I169" s="16"/>
      <c r="J169" s="16"/>
      <c r="K169" s="17">
        <v>0.99</v>
      </c>
      <c r="L169" s="17">
        <f>K169*14</f>
        <v>13.86</v>
      </c>
      <c r="M169" s="17">
        <f>L169*9/5+32</f>
        <v>56.948</v>
      </c>
      <c r="N169" s="16"/>
      <c r="O169" s="16"/>
      <c r="P169" s="16"/>
      <c r="Q169" s="16"/>
    </row>
    <row r="170" ht="26" customHeight="1">
      <c r="A170" s="23">
        <v>2017</v>
      </c>
      <c r="B170" t="s" s="21">
        <v>23</v>
      </c>
      <c r="C170" s="14">
        <v>17</v>
      </c>
      <c r="D170" s="14">
        <v>10</v>
      </c>
      <c r="E170" s="14">
        <v>6</v>
      </c>
      <c r="F170" s="14">
        <v>223</v>
      </c>
      <c r="G170" s="25"/>
      <c r="H170" s="16"/>
      <c r="I170" s="16"/>
      <c r="J170" s="16"/>
      <c r="K170" s="16"/>
      <c r="L170" s="16"/>
      <c r="M170" s="16"/>
      <c r="N170" s="16"/>
      <c r="O170" s="16"/>
      <c r="P170" s="16"/>
      <c r="Q170" s="16"/>
    </row>
  </sheetData>
  <mergeCells count="1">
    <mergeCell ref="A1:Q1"/>
  </mergeCells>
  <pageMargins left="0.25" right="0.25" top="0" bottom="0" header="0.277778" footer="0.277778"/>
  <pageSetup firstPageNumber="1" fitToHeight="1" fitToWidth="1" scale="59" useFirstPageNumber="0" orientation="landscape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2:P169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1" width="5.85156" style="26" customWidth="1"/>
    <col min="2" max="2" width="7.92188" style="26" customWidth="1"/>
    <col min="3" max="3" width="7.92188" style="26" customWidth="1"/>
    <col min="4" max="4" width="7.92188" style="26" customWidth="1"/>
    <col min="5" max="5" width="9.85156" style="26" customWidth="1"/>
    <col min="6" max="6" width="10.0938" style="26" customWidth="1"/>
    <col min="7" max="7" width="10.0938" style="26" customWidth="1"/>
    <col min="8" max="8" width="10.0938" style="26" customWidth="1"/>
    <col min="9" max="9" width="10.0938" style="26" customWidth="1"/>
    <col min="10" max="10" width="10.0938" style="26" customWidth="1"/>
    <col min="11" max="11" width="5.17188" style="26" customWidth="1"/>
    <col min="12" max="12" width="9.35156" style="26" customWidth="1"/>
    <col min="13" max="13" width="9.35156" style="26" customWidth="1"/>
    <col min="14" max="14" width="12.0781" style="26" customWidth="1"/>
    <col min="15" max="15" width="12.0781" style="26" customWidth="1"/>
    <col min="16" max="16" width="12.0781" style="26" customWidth="1"/>
    <col min="17" max="256" width="16.3516" style="26" customWidth="1"/>
  </cols>
  <sheetData>
    <row r="1" ht="27.65" customHeight="1">
      <c r="A1" t="s" s="2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44.35" customHeight="1">
      <c r="A2" t="s" s="3">
        <v>1</v>
      </c>
      <c r="B2" t="s" s="3">
        <v>3</v>
      </c>
      <c r="C2" t="s" s="3">
        <v>26</v>
      </c>
      <c r="D2" t="s" s="3">
        <v>27</v>
      </c>
      <c r="E2" t="s" s="3">
        <v>4</v>
      </c>
      <c r="F2" t="s" s="3">
        <v>28</v>
      </c>
      <c r="G2" t="s" s="3">
        <v>29</v>
      </c>
      <c r="H2" t="s" s="3">
        <v>5</v>
      </c>
      <c r="I2" t="s" s="3">
        <v>30</v>
      </c>
      <c r="J2" t="s" s="3">
        <v>31</v>
      </c>
      <c r="K2" t="s" s="3">
        <v>6</v>
      </c>
      <c r="L2" t="s" s="3">
        <v>32</v>
      </c>
      <c r="M2" t="s" s="3">
        <v>33</v>
      </c>
      <c r="N2" t="s" s="4">
        <v>34</v>
      </c>
      <c r="O2" t="s" s="4">
        <v>35</v>
      </c>
      <c r="P2" t="s" s="4">
        <v>36</v>
      </c>
    </row>
    <row r="3" ht="20.7" customHeight="1">
      <c r="A3" s="27">
        <v>1851</v>
      </c>
      <c r="B3" s="27">
        <v>6</v>
      </c>
      <c r="C3" s="27">
        <f>AVERAGEA(B3:B12)</f>
        <v>5.454545454545454</v>
      </c>
      <c r="D3" s="27">
        <f>MEDIAN(B3:B12)</f>
        <v>6</v>
      </c>
      <c r="E3" s="14">
        <v>3</v>
      </c>
      <c r="F3" s="14">
        <f>AVERAGE(E3:E12)</f>
        <v>4.5</v>
      </c>
      <c r="G3" s="14">
        <f>MEDIAN(E3:E12)</f>
        <v>4</v>
      </c>
      <c r="H3" s="14">
        <v>1</v>
      </c>
      <c r="I3" s="14">
        <f>AVERAGE(H3:H12)</f>
        <v>0.9090909090909091</v>
      </c>
      <c r="J3" s="14">
        <f>MEDIAN(H3:H12)</f>
        <v>1</v>
      </c>
      <c r="K3" s="14">
        <v>36</v>
      </c>
      <c r="L3" s="14">
        <f>AVERAGEA(K3:K12)</f>
        <v>44.18181818181818</v>
      </c>
      <c r="M3" s="14">
        <f>MEDIAN(K3:K12)</f>
        <v>47</v>
      </c>
      <c r="N3" s="8"/>
      <c r="O3" s="9"/>
      <c r="P3" s="9"/>
    </row>
    <row r="4" ht="20.7" customHeight="1">
      <c r="A4" s="27">
        <v>1852</v>
      </c>
      <c r="B4" s="27">
        <v>5</v>
      </c>
      <c r="C4" s="27">
        <f>AVERAGEA(B4:B13)</f>
        <v>5.636363636363637</v>
      </c>
      <c r="D4" s="27">
        <f>MEDIAN(B4:B13)</f>
        <v>6</v>
      </c>
      <c r="E4" s="14">
        <v>5</v>
      </c>
      <c r="F4" s="14">
        <f>AVERAGE(E4:E13)</f>
        <v>4.8</v>
      </c>
      <c r="G4" s="14">
        <f>MEDIAN(E4:E13)</f>
        <v>4.5</v>
      </c>
      <c r="H4" s="14">
        <v>1</v>
      </c>
      <c r="I4" s="14">
        <f>AVERAGE(H4:H13)</f>
        <v>0.8181818181818182</v>
      </c>
      <c r="J4" s="14">
        <f>MEDIAN(H4:H13)</f>
        <v>1</v>
      </c>
      <c r="K4" s="14">
        <v>73</v>
      </c>
      <c r="L4" s="14">
        <f>AVERAGEA(K4:K13)</f>
        <v>45.45454545454545</v>
      </c>
      <c r="M4" s="14">
        <f>MEDIAN(K4:K13)</f>
        <v>49.5</v>
      </c>
      <c r="N4" s="15"/>
      <c r="O4" s="16"/>
      <c r="P4" s="16"/>
    </row>
    <row r="5" ht="20.7" customHeight="1">
      <c r="A5" s="27">
        <v>1853</v>
      </c>
      <c r="B5" s="27">
        <v>8</v>
      </c>
      <c r="C5" s="27">
        <f>AVERAGEA(B5:B14)</f>
        <v>5.727272727272728</v>
      </c>
      <c r="D5" s="27">
        <f>MEDIAN(B5:B14)</f>
        <v>6</v>
      </c>
      <c r="E5" s="14">
        <v>4</v>
      </c>
      <c r="F5" s="14">
        <f>AVERAGE(E5:E14)</f>
        <v>4.6</v>
      </c>
      <c r="G5" s="14">
        <f>MEDIAN(E5:E14)</f>
        <v>4</v>
      </c>
      <c r="H5" s="14">
        <v>2</v>
      </c>
      <c r="I5" s="14">
        <f>AVERAGE(H5:H14)</f>
        <v>0.7272727272727273</v>
      </c>
      <c r="J5" s="14">
        <f>MEDIAN(H5:H14)</f>
        <v>1</v>
      </c>
      <c r="K5" s="14">
        <v>76</v>
      </c>
      <c r="L5" s="14">
        <f>AVERAGEA(K5:K14)</f>
        <v>43</v>
      </c>
      <c r="M5" s="14">
        <f>MEDIAN(K5:K14)</f>
        <v>47.5</v>
      </c>
      <c r="N5" s="15"/>
      <c r="O5" s="16"/>
      <c r="P5" s="16"/>
    </row>
    <row r="6" ht="20.7" customHeight="1">
      <c r="A6" s="27">
        <v>1854</v>
      </c>
      <c r="B6" s="27">
        <v>5</v>
      </c>
      <c r="C6" s="27">
        <f>AVERAGEA(B6:B15)</f>
        <v>5.818181818181818</v>
      </c>
      <c r="D6" s="27">
        <f>MEDIAN(B6:B15)</f>
        <v>6</v>
      </c>
      <c r="E6" s="14">
        <v>3</v>
      </c>
      <c r="F6" s="14">
        <f>AVERAGE(E6:E15)</f>
        <v>4.7</v>
      </c>
      <c r="G6" s="14">
        <f>MEDIAN(E6:E15)</f>
        <v>4.5</v>
      </c>
      <c r="H6" s="14">
        <v>1</v>
      </c>
      <c r="I6" s="14">
        <f>AVERAGE(H6:H15)</f>
        <v>0.5454545454545454</v>
      </c>
      <c r="J6" s="14">
        <f>MEDIAN(H6:H15)</f>
        <v>0.5</v>
      </c>
      <c r="K6" s="14">
        <v>31</v>
      </c>
      <c r="L6" s="14">
        <f>AVERAGEA(K6:K15)</f>
        <v>40.63636363636363</v>
      </c>
      <c r="M6" s="14">
        <f>MEDIAN(K6:K15)</f>
        <v>47.5</v>
      </c>
      <c r="N6" s="15"/>
      <c r="O6" s="16"/>
      <c r="P6" s="16"/>
    </row>
    <row r="7" ht="20.7" customHeight="1">
      <c r="A7" s="27">
        <v>1855</v>
      </c>
      <c r="B7" s="27">
        <v>5</v>
      </c>
      <c r="C7" s="27">
        <f>AVERAGEA(B7:B16)</f>
        <v>5.818181818181818</v>
      </c>
      <c r="D7" s="27">
        <f>MEDIAN(B7:B16)</f>
        <v>6</v>
      </c>
      <c r="E7" s="14">
        <v>4</v>
      </c>
      <c r="F7" s="14">
        <f>AVERAGE(E7:E16)</f>
        <v>4.7</v>
      </c>
      <c r="G7" s="14">
        <f>MEDIAN(E7:E16)</f>
        <v>4.5</v>
      </c>
      <c r="H7" s="14">
        <v>1</v>
      </c>
      <c r="I7" s="14">
        <f>AVERAGE(H7:H16)</f>
        <v>0.4545454545454545</v>
      </c>
      <c r="J7" s="14">
        <f>MEDIAN(H7:H16)</f>
        <v>0</v>
      </c>
      <c r="K7" s="14">
        <v>18</v>
      </c>
      <c r="L7" s="14">
        <f>AVERAGEA(K7:K16)</f>
        <v>40.27272727272727</v>
      </c>
      <c r="M7" s="14">
        <f>MEDIAN(K7:K16)</f>
        <v>47.5</v>
      </c>
      <c r="N7" s="15"/>
      <c r="O7" s="16"/>
      <c r="P7" s="16"/>
    </row>
    <row r="8" ht="20.7" customHeight="1">
      <c r="A8" s="27">
        <v>1856</v>
      </c>
      <c r="B8" s="27">
        <v>6</v>
      </c>
      <c r="C8" s="27">
        <f>AVERAGEA(B8:B17)</f>
        <v>6</v>
      </c>
      <c r="D8" s="27">
        <f>MEDIAN(B8:B17)</f>
        <v>6.5</v>
      </c>
      <c r="E8" s="14">
        <v>4</v>
      </c>
      <c r="F8" s="14">
        <f>AVERAGE(E8:E17)</f>
        <v>4.6</v>
      </c>
      <c r="G8" s="14">
        <f>MEDIAN(E8:E17)</f>
        <v>4.5</v>
      </c>
      <c r="H8" s="14">
        <v>2</v>
      </c>
      <c r="I8" s="14">
        <f>AVERAGE(H8:H17)</f>
        <v>0.3636363636363636</v>
      </c>
      <c r="J8" s="14">
        <f>MEDIAN(H8:H17)</f>
        <v>0</v>
      </c>
      <c r="K8" s="14">
        <v>49</v>
      </c>
      <c r="L8" s="14">
        <f>AVERAGEA(K8:K17)</f>
        <v>43.09090909090909</v>
      </c>
      <c r="M8" s="14">
        <f>MEDIAN(K8:K17)</f>
        <v>49</v>
      </c>
      <c r="N8" s="15"/>
      <c r="O8" s="16"/>
      <c r="P8" s="16"/>
    </row>
    <row r="9" ht="20.7" customHeight="1">
      <c r="A9" s="27">
        <v>1857</v>
      </c>
      <c r="B9" s="27">
        <v>4</v>
      </c>
      <c r="C9" s="27">
        <f>AVERAGEA(B9:B18)</f>
        <v>6.090909090909091</v>
      </c>
      <c r="D9" s="27">
        <f>MEDIAN(B9:B18)</f>
        <v>7</v>
      </c>
      <c r="E9" s="14">
        <v>3</v>
      </c>
      <c r="F9" s="14">
        <f>AVERAGE(E9:E18)</f>
        <v>4.8</v>
      </c>
      <c r="G9" s="14">
        <f>MEDIAN(E9:E18)</f>
        <v>5.5</v>
      </c>
      <c r="H9" s="14">
        <v>0</v>
      </c>
      <c r="I9" s="14">
        <f>AVERAGE(H9:H18)</f>
        <v>0.2727272727272727</v>
      </c>
      <c r="J9" s="14">
        <f>MEDIAN(H9:H18)</f>
        <v>0</v>
      </c>
      <c r="K9" s="14">
        <v>40</v>
      </c>
      <c r="L9" s="14">
        <f>AVERAGEA(K9:K18)</f>
        <v>46.27272727272727</v>
      </c>
      <c r="M9" s="14">
        <f>MEDIAN(K9:K18)</f>
        <v>49.5</v>
      </c>
      <c r="N9" s="15"/>
      <c r="O9" s="16"/>
      <c r="P9" s="16"/>
    </row>
    <row r="10" ht="20.7" customHeight="1">
      <c r="A10" s="27">
        <v>1858</v>
      </c>
      <c r="B10" s="27">
        <v>6</v>
      </c>
      <c r="C10" s="27">
        <f>AVERAGEA(B10:B19)</f>
        <v>6.545454545454546</v>
      </c>
      <c r="D10" s="27">
        <f>MEDIAN(B10:B19)</f>
        <v>7</v>
      </c>
      <c r="E10" s="14">
        <v>6</v>
      </c>
      <c r="F10" s="14">
        <f>AVERAGE(E10:E19)</f>
        <v>5.2</v>
      </c>
      <c r="G10" s="14">
        <f>MEDIAN(E10:E19)</f>
        <v>6</v>
      </c>
      <c r="H10" s="14">
        <v>0</v>
      </c>
      <c r="I10" s="14">
        <f>AVERAGE(H10:H19)</f>
        <v>0.3636363636363636</v>
      </c>
      <c r="J10" s="14">
        <f>MEDIAN(H10:H19)</f>
        <v>0</v>
      </c>
      <c r="K10" s="14">
        <v>45</v>
      </c>
      <c r="L10" s="14">
        <f>AVERAGEA(K10:K19)</f>
        <v>48.09090909090909</v>
      </c>
      <c r="M10" s="14">
        <f>MEDIAN(K10:K19)</f>
        <v>50</v>
      </c>
      <c r="N10" s="15"/>
      <c r="O10" s="16"/>
      <c r="P10" s="16"/>
    </row>
    <row r="11" ht="20.7" customHeight="1">
      <c r="A11" s="27">
        <v>1859</v>
      </c>
      <c r="B11" s="27">
        <v>8</v>
      </c>
      <c r="C11" s="27">
        <f>AVERAGEA(B11:B20)</f>
        <v>6.363636363636363</v>
      </c>
      <c r="D11" s="27">
        <f>MEDIAN(B11:B20)</f>
        <v>7</v>
      </c>
      <c r="E11" s="14">
        <v>7</v>
      </c>
      <c r="F11" s="14">
        <f>AVERAGE(E11:E20)</f>
        <v>4.9</v>
      </c>
      <c r="G11" s="14">
        <f>MEDIAN(E11:E20)</f>
        <v>5.5</v>
      </c>
      <c r="H11" s="14">
        <v>1</v>
      </c>
      <c r="I11" s="14">
        <f>AVERAGE(H11:H20)</f>
        <v>0.3636363636363636</v>
      </c>
      <c r="J11" s="14">
        <f>MEDIAN(H11:H20)</f>
        <v>0</v>
      </c>
      <c r="K11" s="14">
        <v>56</v>
      </c>
      <c r="L11" s="14">
        <f>AVERAGEA(K11:K20)</f>
        <v>47.18181818181818</v>
      </c>
      <c r="M11" s="14">
        <f>MEDIAN(K11:K20)</f>
        <v>50</v>
      </c>
      <c r="N11" s="15"/>
      <c r="O11" s="16"/>
      <c r="P11" s="16"/>
    </row>
    <row r="12" ht="20.7" customHeight="1">
      <c r="A12" s="27">
        <v>1860</v>
      </c>
      <c r="B12" s="27">
        <v>7</v>
      </c>
      <c r="C12" s="27">
        <f>AVERAGEA(B12:B21)</f>
        <v>6.545454545454546</v>
      </c>
      <c r="D12" s="27">
        <f>MEDIAN(B12:B21)</f>
        <v>7</v>
      </c>
      <c r="E12" s="14">
        <v>6</v>
      </c>
      <c r="F12" s="14">
        <f>AVERAGE(E12:E21)</f>
        <v>4.9</v>
      </c>
      <c r="G12" s="14">
        <f>MEDIAN(E12:E21)</f>
        <v>5.5</v>
      </c>
      <c r="H12" s="14">
        <v>1</v>
      </c>
      <c r="I12" s="14">
        <f>AVERAGE(H12:H21)</f>
        <v>0.3636363636363636</v>
      </c>
      <c r="J12" s="14">
        <f>MEDIAN(H12:H21)</f>
        <v>0</v>
      </c>
      <c r="K12" s="14">
        <v>62</v>
      </c>
      <c r="L12" s="14">
        <f>AVERAGEA(K12:K21)</f>
        <v>46.72727272727273</v>
      </c>
      <c r="M12" s="14">
        <f>MEDIAN(K12:K21)</f>
        <v>50</v>
      </c>
      <c r="N12" s="15"/>
      <c r="O12" s="16"/>
      <c r="P12" s="16"/>
    </row>
    <row r="13" ht="20.7" customHeight="1">
      <c r="A13" s="27">
        <v>1861</v>
      </c>
      <c r="B13" s="27">
        <v>8</v>
      </c>
      <c r="C13" s="27">
        <f>AVERAGEA(B13:B22)</f>
        <v>6.909090909090909</v>
      </c>
      <c r="D13" s="27">
        <f>MEDIAN(B13:B22)</f>
        <v>7.5</v>
      </c>
      <c r="E13" s="14">
        <v>6</v>
      </c>
      <c r="F13" s="14">
        <f>AVERAGE(E13:E22)</f>
        <v>5.3</v>
      </c>
      <c r="G13" s="14">
        <f>MEDIAN(E13:E22)</f>
        <v>5.5</v>
      </c>
      <c r="H13" s="14">
        <v>0</v>
      </c>
      <c r="I13" s="14">
        <f>AVERAGE(H13:H22)</f>
        <v>0.4545454545454545</v>
      </c>
      <c r="J13" s="14">
        <f>MEDIAN(H13:H22)</f>
        <v>0</v>
      </c>
      <c r="K13" s="14">
        <v>50</v>
      </c>
      <c r="L13" s="14">
        <f>AVERAGEA(K13:K22)</f>
        <v>49.09090909090909</v>
      </c>
      <c r="M13" s="14">
        <f>MEDIAN(K13:K22)</f>
        <v>50</v>
      </c>
      <c r="N13" s="15"/>
      <c r="O13" s="16"/>
      <c r="P13" s="16"/>
    </row>
    <row r="14" ht="20.7" customHeight="1">
      <c r="A14" s="27">
        <v>1862</v>
      </c>
      <c r="B14" s="27">
        <v>6</v>
      </c>
      <c r="C14" s="27">
        <f>AVERAGEA(B14:B23)</f>
        <v>6.909090909090909</v>
      </c>
      <c r="D14" s="27">
        <f>MEDIAN(B14:B23)</f>
        <v>7.5</v>
      </c>
      <c r="E14" s="14">
        <v>3</v>
      </c>
      <c r="F14" s="14">
        <f>AVERAGE(E14:E23)</f>
        <v>5.3</v>
      </c>
      <c r="G14" s="14">
        <f>MEDIAN(E14:E23)</f>
        <v>5.5</v>
      </c>
      <c r="H14" s="14">
        <v>0</v>
      </c>
      <c r="I14" s="14">
        <f>AVERAGE(H14:H23)</f>
        <v>0.6363636363636364</v>
      </c>
      <c r="J14" s="14">
        <f>MEDIAN(H14:H23)</f>
        <v>0.5</v>
      </c>
      <c r="K14" s="14">
        <v>46</v>
      </c>
      <c r="L14" s="14">
        <f>AVERAGEA(K14:K23)</f>
        <v>52.54545454545455</v>
      </c>
      <c r="M14" s="14">
        <f>MEDIAN(K14:K23)</f>
        <v>50.5</v>
      </c>
      <c r="N14" s="15"/>
      <c r="O14" s="16"/>
      <c r="P14" s="16"/>
    </row>
    <row r="15" ht="20.7" customHeight="1">
      <c r="A15" s="27">
        <v>1863</v>
      </c>
      <c r="B15" s="27">
        <v>9</v>
      </c>
      <c r="C15" s="27">
        <f>AVERAGEA(B15:B24)</f>
        <v>6.818181818181818</v>
      </c>
      <c r="D15" s="27">
        <f>MEDIAN(B15:B24)</f>
        <v>7.5</v>
      </c>
      <c r="E15" s="14">
        <v>5</v>
      </c>
      <c r="F15" s="14">
        <f>AVERAGE(E15:E24)</f>
        <v>5.4</v>
      </c>
      <c r="G15" s="14">
        <f>MEDIAN(E15:E24)</f>
        <v>5.5</v>
      </c>
      <c r="H15" s="14">
        <v>0</v>
      </c>
      <c r="I15" s="14">
        <f>AVERAGE(H15:H24)</f>
        <v>0.6363636363636364</v>
      </c>
      <c r="J15" s="14">
        <f>MEDIAN(H15:H24)</f>
        <v>0.5</v>
      </c>
      <c r="K15" s="14">
        <v>50</v>
      </c>
      <c r="L15" s="14">
        <f>AVERAGEA(K15:K24)</f>
        <v>54.27272727272727</v>
      </c>
      <c r="M15" s="14">
        <f>MEDIAN(K15:K24)</f>
        <v>55.5</v>
      </c>
      <c r="N15" s="15"/>
      <c r="O15" s="16"/>
      <c r="P15" s="16"/>
    </row>
    <row r="16" ht="20.7" customHeight="1">
      <c r="A16" s="27">
        <v>1864</v>
      </c>
      <c r="B16" s="27">
        <v>5</v>
      </c>
      <c r="C16" s="27">
        <f>AVERAGEA(B16:B25)</f>
        <v>6.454545454545454</v>
      </c>
      <c r="D16" s="27">
        <f>MEDIAN(B16:B25)</f>
        <v>7</v>
      </c>
      <c r="E16" s="14">
        <v>3</v>
      </c>
      <c r="F16" s="14">
        <f>AVERAGE(E16:E25)</f>
        <v>5.2</v>
      </c>
      <c r="G16" s="14">
        <f>MEDIAN(E16:E25)</f>
        <v>5</v>
      </c>
      <c r="H16" s="14">
        <v>0</v>
      </c>
      <c r="I16" s="14">
        <f>AVERAGE(H16:H25)</f>
        <v>0.8181818181818182</v>
      </c>
      <c r="J16" s="14">
        <f>MEDIAN(H16:H25)</f>
        <v>1</v>
      </c>
      <c r="K16" s="14">
        <v>27</v>
      </c>
      <c r="L16" s="14">
        <f>AVERAGEA(K16:K25)</f>
        <v>56</v>
      </c>
      <c r="M16" s="14">
        <f>MEDIAN(K16:K25)</f>
        <v>62.5</v>
      </c>
      <c r="N16" s="15"/>
      <c r="O16" s="16"/>
      <c r="P16" s="16"/>
    </row>
    <row r="17" ht="20.7" customHeight="1">
      <c r="A17" s="27">
        <v>1865</v>
      </c>
      <c r="B17" s="27">
        <v>7</v>
      </c>
      <c r="C17" s="27">
        <f>AVERAGEA(B17:B26)</f>
        <v>6.636363636363637</v>
      </c>
      <c r="D17" s="27">
        <f>MEDIAN(B17:B26)</f>
        <v>7</v>
      </c>
      <c r="E17" s="14">
        <v>3</v>
      </c>
      <c r="F17" s="14">
        <f>AVERAGE(E17:E26)</f>
        <v>5.3</v>
      </c>
      <c r="G17" s="14">
        <f>MEDIAN(E17:E26)</f>
        <v>5</v>
      </c>
      <c r="H17" s="14">
        <v>0</v>
      </c>
      <c r="I17" s="14">
        <f>AVERAGE(H17:H26)</f>
        <v>0.8181818181818182</v>
      </c>
      <c r="J17" s="14">
        <f>MEDIAN(H17:H26)</f>
        <v>1</v>
      </c>
      <c r="K17" s="14">
        <v>49</v>
      </c>
      <c r="L17" s="14">
        <f>AVERAGEA(K17:K26)</f>
        <v>57.81818181818182</v>
      </c>
      <c r="M17" s="14">
        <f>MEDIAN(K17:K26)</f>
        <v>62.5</v>
      </c>
      <c r="N17" s="15"/>
      <c r="O17" s="16"/>
      <c r="P17" s="16"/>
    </row>
    <row r="18" ht="20.7" customHeight="1">
      <c r="A18" s="27">
        <v>1866</v>
      </c>
      <c r="B18" s="27">
        <v>7</v>
      </c>
      <c r="C18" s="27">
        <f>AVERAGEA(B18:B27)</f>
        <v>6.545454545454546</v>
      </c>
      <c r="D18" s="27">
        <f>MEDIAN(B18:B27)</f>
        <v>7</v>
      </c>
      <c r="E18" s="14">
        <v>6</v>
      </c>
      <c r="F18" s="14">
        <f>AVERAGE(E18:E27)</f>
        <v>5.5</v>
      </c>
      <c r="G18" s="14">
        <f>MEDIAN(E18:E27)</f>
        <v>5.5</v>
      </c>
      <c r="H18" s="14">
        <v>1</v>
      </c>
      <c r="I18" s="14">
        <f>AVERAGE(H18:H27)</f>
        <v>0.9090909090909091</v>
      </c>
      <c r="J18" s="14">
        <f>MEDIAN(H18:H27)</f>
        <v>1</v>
      </c>
      <c r="K18" s="14">
        <v>84</v>
      </c>
      <c r="L18" s="14">
        <f>AVERAGEA(K18:K27)</f>
        <v>59.90909090909091</v>
      </c>
      <c r="M18" s="14">
        <f>MEDIAN(K18:K27)</f>
        <v>67</v>
      </c>
      <c r="N18" s="15"/>
      <c r="O18" s="16"/>
      <c r="P18" s="16"/>
    </row>
    <row r="19" ht="20.7" customHeight="1">
      <c r="A19" s="27">
        <v>1867</v>
      </c>
      <c r="B19" s="27">
        <v>9</v>
      </c>
      <c r="C19" s="27">
        <f>AVERAGEA(B19:B28)</f>
        <v>6.363636363636363</v>
      </c>
      <c r="D19" s="27">
        <f>MEDIAN(B19:B28)</f>
        <v>6.5</v>
      </c>
      <c r="E19" s="14">
        <v>7</v>
      </c>
      <c r="F19" s="14">
        <f>AVERAGE(E19:E28)</f>
        <v>5.3</v>
      </c>
      <c r="G19" s="14">
        <f>MEDIAN(E19:E28)</f>
        <v>4.5</v>
      </c>
      <c r="H19" s="14">
        <v>1</v>
      </c>
      <c r="I19" s="14">
        <f>AVERAGE(H19:H28)</f>
        <v>1</v>
      </c>
      <c r="J19" s="14">
        <f>MEDIAN(H19:H28)</f>
        <v>1</v>
      </c>
      <c r="K19" s="14">
        <v>60</v>
      </c>
      <c r="L19" s="14">
        <f>AVERAGEA(K19:K28)</f>
        <v>57.45454545454545</v>
      </c>
      <c r="M19" s="14">
        <f>MEDIAN(K19:K28)</f>
        <v>62.5</v>
      </c>
      <c r="N19" s="15"/>
      <c r="O19" s="16"/>
      <c r="P19" s="16"/>
    </row>
    <row r="20" ht="20.7" customHeight="1">
      <c r="A20" s="27">
        <v>1868</v>
      </c>
      <c r="B20" s="27">
        <v>4</v>
      </c>
      <c r="C20" s="27">
        <f>AVERAGEA(B20:B29)</f>
        <v>6.272727272727272</v>
      </c>
      <c r="D20" s="27">
        <f>MEDIAN(B20:B29)</f>
        <v>6.5</v>
      </c>
      <c r="E20" s="14">
        <v>3</v>
      </c>
      <c r="F20" s="14">
        <f>AVERAGE(E20:E29)</f>
        <v>4.9</v>
      </c>
      <c r="G20" s="14">
        <f>MEDIAN(E20:E29)</f>
        <v>4</v>
      </c>
      <c r="H20" s="14">
        <v>0</v>
      </c>
      <c r="I20" s="14">
        <f>AVERAGE(H20:H29)</f>
        <v>1</v>
      </c>
      <c r="J20" s="14">
        <f>MEDIAN(H20:H29)</f>
        <v>1</v>
      </c>
      <c r="K20" s="14">
        <v>35</v>
      </c>
      <c r="L20" s="14">
        <f>AVERAGEA(K20:K29)</f>
        <v>58.63636363636363</v>
      </c>
      <c r="M20" s="14">
        <f>MEDIAN(K20:K29)</f>
        <v>67</v>
      </c>
      <c r="N20" s="15"/>
      <c r="O20" s="16"/>
      <c r="P20" s="16"/>
    </row>
    <row r="21" ht="20.7" customHeight="1">
      <c r="A21" s="27">
        <v>1869</v>
      </c>
      <c r="B21" s="27">
        <v>10</v>
      </c>
      <c r="C21" s="27">
        <f>AVERAGEA(B21:B30)</f>
        <v>7</v>
      </c>
      <c r="D21" s="27">
        <f>MEDIAN(B21:B30)</f>
        <v>7.5</v>
      </c>
      <c r="E21" s="14">
        <v>7</v>
      </c>
      <c r="F21" s="14">
        <f>AVERAGE(E21:E30)</f>
        <v>5.6</v>
      </c>
      <c r="G21" s="14">
        <f>MEDIAN(E21:E30)</f>
        <v>4.5</v>
      </c>
      <c r="H21" s="14">
        <v>1</v>
      </c>
      <c r="I21" s="14">
        <f>AVERAGE(H21:H30)</f>
        <v>1.181818181818182</v>
      </c>
      <c r="J21" s="14">
        <f>MEDIAN(H21:H30)</f>
        <v>1.5</v>
      </c>
      <c r="K21" s="14">
        <v>51</v>
      </c>
      <c r="L21" s="14">
        <f>AVERAGEA(K21:K30)</f>
        <v>71.90909090909091</v>
      </c>
      <c r="M21" s="14">
        <f>MEDIAN(K21:K30)</f>
        <v>70.5</v>
      </c>
      <c r="N21" s="15"/>
      <c r="O21" s="16"/>
      <c r="P21" s="16"/>
    </row>
    <row r="22" ht="20.7" customHeight="1">
      <c r="A22" s="27">
        <v>1870</v>
      </c>
      <c r="B22" s="27">
        <v>11</v>
      </c>
      <c r="C22" s="27">
        <f>AVERAGEA(B22:B31)</f>
        <v>6.818181818181818</v>
      </c>
      <c r="D22" s="27">
        <f>MEDIAN(B22:B31)</f>
        <v>7.5</v>
      </c>
      <c r="E22" s="14">
        <v>10</v>
      </c>
      <c r="F22" s="14">
        <f>AVERAGE(E22:E31)</f>
        <v>5.5</v>
      </c>
      <c r="G22" s="14">
        <f>MEDIAN(E22:E31)</f>
        <v>4.5</v>
      </c>
      <c r="H22" s="14">
        <v>2</v>
      </c>
      <c r="I22" s="14">
        <f>AVERAGE(H22:H31)</f>
        <v>1.272727272727273</v>
      </c>
      <c r="J22" s="14">
        <f>MEDIAN(H22:H31)</f>
        <v>2</v>
      </c>
      <c r="K22" s="14">
        <v>88</v>
      </c>
      <c r="L22" s="14">
        <f>AVERAGEA(K22:K31)</f>
        <v>73.09090909090909</v>
      </c>
      <c r="M22" s="14">
        <f>MEDIAN(K22:K31)</f>
        <v>70.5</v>
      </c>
      <c r="N22" s="15"/>
      <c r="O22" s="16"/>
      <c r="P22" s="16"/>
    </row>
    <row r="23" ht="20.7" customHeight="1">
      <c r="A23" s="27">
        <v>1871</v>
      </c>
      <c r="B23" s="27">
        <v>8</v>
      </c>
      <c r="C23" s="27">
        <f>AVERAGEA(B23:B32)</f>
        <v>6.818181818181818</v>
      </c>
      <c r="D23" s="27">
        <f>MEDIAN(B23:B32)</f>
        <v>7.5</v>
      </c>
      <c r="E23" s="14">
        <v>6</v>
      </c>
      <c r="F23" s="14">
        <f>AVERAGE(E23:E32)</f>
        <v>5.4</v>
      </c>
      <c r="G23" s="14">
        <f>MEDIAN(E23:E32)</f>
        <v>4.5</v>
      </c>
      <c r="H23" s="14">
        <v>2</v>
      </c>
      <c r="I23" s="14">
        <f>AVERAGE(H23:H32)</f>
        <v>1.272727272727273</v>
      </c>
      <c r="J23" s="14">
        <f>MEDIAN(H23:H32)</f>
        <v>2</v>
      </c>
      <c r="K23" s="14">
        <v>88</v>
      </c>
      <c r="L23" s="14">
        <f>AVERAGEA(K23:K32)</f>
        <v>77</v>
      </c>
      <c r="M23" s="14">
        <f>MEDIAN(K23:K32)</f>
        <v>70.5</v>
      </c>
      <c r="N23" s="15"/>
      <c r="O23" s="16"/>
      <c r="P23" s="16"/>
    </row>
    <row r="24" ht="20.7" customHeight="1">
      <c r="A24" s="27">
        <v>1872</v>
      </c>
      <c r="B24" s="27">
        <v>5</v>
      </c>
      <c r="C24" s="27">
        <f>AVERAGEA(B24:B33)</f>
        <v>6.727272727272728</v>
      </c>
      <c r="D24" s="27">
        <f>MEDIAN(B24:B33)</f>
        <v>7</v>
      </c>
      <c r="E24" s="14">
        <v>4</v>
      </c>
      <c r="F24" s="14">
        <f>AVERAGE(E24:E33)</f>
        <v>5.2</v>
      </c>
      <c r="G24" s="14">
        <f>MEDIAN(E24:E33)</f>
        <v>4</v>
      </c>
      <c r="H24" s="14">
        <v>0</v>
      </c>
      <c r="I24" s="14">
        <f>AVERAGE(H24:H33)</f>
        <v>1.090909090909091</v>
      </c>
      <c r="J24" s="14">
        <f>MEDIAN(H24:H33)</f>
        <v>1.5</v>
      </c>
      <c r="K24" s="14">
        <v>65</v>
      </c>
      <c r="L24" s="14">
        <f>AVERAGEA(K24:K33)</f>
        <v>74.36363636363636</v>
      </c>
      <c r="M24" s="14">
        <f>MEDIAN(K24:K33)</f>
        <v>67</v>
      </c>
      <c r="N24" s="15"/>
      <c r="O24" s="16"/>
      <c r="P24" s="16"/>
    </row>
    <row r="25" ht="20.7" customHeight="1">
      <c r="A25" s="27">
        <v>1873</v>
      </c>
      <c r="B25" s="27">
        <v>5</v>
      </c>
      <c r="C25" s="27">
        <f>AVERAGEA(B25:B34)</f>
        <v>6.818181818181818</v>
      </c>
      <c r="D25" s="27">
        <f>MEDIAN(B25:B34)</f>
        <v>7</v>
      </c>
      <c r="E25" s="14">
        <v>3</v>
      </c>
      <c r="F25" s="14">
        <f>AVERAGE(E25:E34)</f>
        <v>5.2</v>
      </c>
      <c r="G25" s="14">
        <f>MEDIAN(E25:E34)</f>
        <v>4</v>
      </c>
      <c r="H25" s="14">
        <v>2</v>
      </c>
      <c r="I25" s="14">
        <f>AVERAGE(H25:H34)</f>
        <v>1.272727272727273</v>
      </c>
      <c r="J25" s="14">
        <f>MEDIAN(H25:H34)</f>
        <v>2</v>
      </c>
      <c r="K25" s="14">
        <v>69</v>
      </c>
      <c r="L25" s="14">
        <f>AVERAGEA(K25:K34)</f>
        <v>73.81818181818181</v>
      </c>
      <c r="M25" s="14">
        <f>MEDIAN(K25:K34)</f>
        <v>66.5</v>
      </c>
      <c r="N25" s="15"/>
      <c r="O25" s="16"/>
      <c r="P25" s="16"/>
    </row>
    <row r="26" ht="20.7" customHeight="1">
      <c r="A26" s="27">
        <v>1874</v>
      </c>
      <c r="B26" s="27">
        <v>7</v>
      </c>
      <c r="C26" s="27">
        <f>AVERAGEA(B26:B35)</f>
        <v>6.727272727272728</v>
      </c>
      <c r="D26" s="27">
        <f>MEDIAN(B26:B35)</f>
        <v>7</v>
      </c>
      <c r="E26" s="14">
        <v>4</v>
      </c>
      <c r="F26" s="14">
        <f>AVERAGE(E26:E35)</f>
        <v>5.2</v>
      </c>
      <c r="G26" s="14">
        <f>MEDIAN(E26:E35)</f>
        <v>4</v>
      </c>
      <c r="H26" s="14">
        <v>0</v>
      </c>
      <c r="I26" s="14">
        <f>AVERAGE(H26:H35)</f>
        <v>1.272727272727273</v>
      </c>
      <c r="J26" s="14">
        <f>MEDIAN(H26:H35)</f>
        <v>2</v>
      </c>
      <c r="K26" s="14">
        <v>47</v>
      </c>
      <c r="L26" s="14">
        <f>AVERAGEA(K26:K35)</f>
        <v>73.63636363636364</v>
      </c>
      <c r="M26" s="14">
        <f>MEDIAN(K26:K35)</f>
        <v>65.5</v>
      </c>
      <c r="N26" s="15"/>
      <c r="O26" s="16"/>
      <c r="P26" s="16"/>
    </row>
    <row r="27" ht="20.7" customHeight="1">
      <c r="A27" s="27">
        <v>1875</v>
      </c>
      <c r="B27" s="27">
        <v>6</v>
      </c>
      <c r="C27" s="27">
        <f>AVERAGEA(B27:B36)</f>
        <v>6.454545454545454</v>
      </c>
      <c r="D27" s="27">
        <f>MEDIAN(B27:B36)</f>
        <v>6.5</v>
      </c>
      <c r="E27" s="14">
        <v>5</v>
      </c>
      <c r="F27" s="14">
        <f>AVERAGE(E27:E36)</f>
        <v>5.2</v>
      </c>
      <c r="G27" s="14">
        <f>MEDIAN(E27:E36)</f>
        <v>4</v>
      </c>
      <c r="H27" s="14">
        <v>1</v>
      </c>
      <c r="I27" s="14">
        <f>AVERAGE(H27:H36)</f>
        <v>1.363636363636364</v>
      </c>
      <c r="J27" s="14">
        <f>MEDIAN(H27:H36)</f>
        <v>2</v>
      </c>
      <c r="K27" s="14">
        <v>72</v>
      </c>
      <c r="L27" s="14">
        <f>AVERAGEA(K27:K36)</f>
        <v>75.90909090909091</v>
      </c>
      <c r="M27" s="14">
        <f>MEDIAN(K27:K36)</f>
        <v>69.5</v>
      </c>
      <c r="N27" s="15"/>
      <c r="O27" s="16"/>
      <c r="P27" s="16"/>
    </row>
    <row r="28" ht="20.7" customHeight="1">
      <c r="A28" s="27">
        <v>1876</v>
      </c>
      <c r="B28" s="27">
        <v>5</v>
      </c>
      <c r="C28" s="27">
        <f>AVERAGEA(B28:B37)</f>
        <v>6.636363636363637</v>
      </c>
      <c r="D28" s="27">
        <f>MEDIAN(B28:B37)</f>
        <v>7.5</v>
      </c>
      <c r="E28" s="14">
        <v>4</v>
      </c>
      <c r="F28" s="14">
        <f>AVERAGE(E28:E37)</f>
        <v>5.3</v>
      </c>
      <c r="G28" s="14">
        <f>MEDIAN(E28:E37)</f>
        <v>4</v>
      </c>
      <c r="H28" s="14">
        <v>2</v>
      </c>
      <c r="I28" s="14">
        <f>AVERAGE(H28:H37)</f>
        <v>1.272727272727273</v>
      </c>
      <c r="J28" s="14">
        <f>MEDIAN(H28:H37)</f>
        <v>2</v>
      </c>
      <c r="K28" s="14">
        <v>57</v>
      </c>
      <c r="L28" s="14">
        <f>AVERAGEA(K28:K37)</f>
        <v>74.63636363636364</v>
      </c>
      <c r="M28" s="14">
        <f>MEDIAN(K28:K37)</f>
        <v>65.5</v>
      </c>
      <c r="N28" s="15"/>
      <c r="O28" s="16"/>
      <c r="P28" s="16"/>
    </row>
    <row r="29" ht="20.7" customHeight="1">
      <c r="A29" s="27">
        <v>1877</v>
      </c>
      <c r="B29" s="27">
        <v>8</v>
      </c>
      <c r="C29" s="27">
        <f>AVERAGEA(B29:B38)</f>
        <v>7.272727272727272</v>
      </c>
      <c r="D29" s="27">
        <f>MEDIAN(B29:B38)</f>
        <v>8</v>
      </c>
      <c r="E29" s="14">
        <v>3</v>
      </c>
      <c r="F29" s="14">
        <f>AVERAGE(E29:E38)</f>
        <v>5.9</v>
      </c>
      <c r="G29" s="14">
        <f>MEDIAN(E29:E38)</f>
        <v>5</v>
      </c>
      <c r="H29" s="14">
        <v>1</v>
      </c>
      <c r="I29" s="14">
        <f>AVERAGE(H29:H38)</f>
        <v>1.454545454545455</v>
      </c>
      <c r="J29" s="14">
        <f>MEDIAN(H29:H38)</f>
        <v>2</v>
      </c>
      <c r="K29" s="14">
        <v>73</v>
      </c>
      <c r="L29" s="14">
        <f>AVERAGEA(K29:K38)</f>
        <v>84.54545454545455</v>
      </c>
      <c r="M29" s="14">
        <f>MEDIAN(K29:K38)</f>
        <v>69.5</v>
      </c>
      <c r="N29" s="15"/>
      <c r="O29" s="16"/>
      <c r="P29" s="16"/>
    </row>
    <row r="30" ht="20.7" customHeight="1">
      <c r="A30" s="27">
        <v>1878</v>
      </c>
      <c r="B30" s="27">
        <v>12</v>
      </c>
      <c r="C30" s="27">
        <f>AVERAGEA(B30:B39)</f>
        <v>8.272727272727273</v>
      </c>
      <c r="D30" s="27">
        <f>MEDIAN(B30:B39)</f>
        <v>8</v>
      </c>
      <c r="E30" s="14">
        <v>10</v>
      </c>
      <c r="F30" s="14">
        <f>AVERAGE(E30:E39)</f>
        <v>6.7</v>
      </c>
      <c r="G30" s="14">
        <f>MEDIAN(E30:E39)</f>
        <v>6</v>
      </c>
      <c r="H30" s="14">
        <v>2</v>
      </c>
      <c r="I30" s="14">
        <f>AVERAGE(H30:H39)</f>
        <v>1.545454545454545</v>
      </c>
      <c r="J30" s="14">
        <f>MEDIAN(H30:H39)</f>
        <v>2</v>
      </c>
      <c r="K30" s="14">
        <v>181</v>
      </c>
      <c r="L30" s="14">
        <f>AVERAGEA(K30:K39)</f>
        <v>94.36363636363636</v>
      </c>
      <c r="M30" s="14">
        <f>MEDIAN(K30:K39)</f>
        <v>69.5</v>
      </c>
      <c r="N30" s="15"/>
      <c r="O30" s="16"/>
      <c r="P30" s="16"/>
    </row>
    <row r="31" ht="20.7" customHeight="1">
      <c r="A31" s="27">
        <v>1879</v>
      </c>
      <c r="B31" s="27">
        <v>8</v>
      </c>
      <c r="C31" s="27">
        <f>AVERAGEA(B31:B40)</f>
        <v>8</v>
      </c>
      <c r="D31" s="27">
        <f>MEDIAN(B31:B40)</f>
        <v>8</v>
      </c>
      <c r="E31" s="14">
        <v>6</v>
      </c>
      <c r="F31" s="14">
        <f>AVERAGE(E31:E40)</f>
        <v>6.3</v>
      </c>
      <c r="G31" s="14">
        <f>MEDIAN(E31:E40)</f>
        <v>6</v>
      </c>
      <c r="H31" s="14">
        <v>2</v>
      </c>
      <c r="I31" s="14">
        <f>AVERAGE(H31:H40)</f>
        <v>1.545454545454545</v>
      </c>
      <c r="J31" s="14">
        <f>MEDIAN(H31:H40)</f>
        <v>2</v>
      </c>
      <c r="K31" s="14">
        <v>64</v>
      </c>
      <c r="L31" s="14">
        <f>AVERAGEA(K31:K40)</f>
        <v>85.63636363636364</v>
      </c>
      <c r="M31" s="14">
        <f>MEDIAN(K31:K40)</f>
        <v>69.5</v>
      </c>
      <c r="N31" s="15"/>
      <c r="O31" s="16"/>
      <c r="P31" s="16"/>
    </row>
    <row r="32" ht="20.7" customHeight="1">
      <c r="A32" s="27">
        <v>1880</v>
      </c>
      <c r="B32" s="27">
        <v>11</v>
      </c>
      <c r="C32" s="27">
        <f>AVERAGEA(B32:B41)</f>
        <v>8.090909090909092</v>
      </c>
      <c r="D32" s="27">
        <f>MEDIAN(B32:B41)</f>
        <v>8.5</v>
      </c>
      <c r="E32" s="14">
        <v>9</v>
      </c>
      <c r="F32" s="14">
        <f>AVERAGE(E32:E41)</f>
        <v>6.3</v>
      </c>
      <c r="G32" s="14">
        <f>MEDIAN(E32:E41)</f>
        <v>6</v>
      </c>
      <c r="H32" s="14">
        <v>2</v>
      </c>
      <c r="I32" s="14">
        <f>AVERAGE(H32:H41)</f>
        <v>1.363636363636364</v>
      </c>
      <c r="J32" s="14">
        <f>MEDIAN(H32:H41)</f>
        <v>2</v>
      </c>
      <c r="K32" s="14">
        <v>131</v>
      </c>
      <c r="L32" s="14">
        <f>AVERAGEA(K32:K41)</f>
        <v>89.27272727272727</v>
      </c>
      <c r="M32" s="14">
        <f>MEDIAN(K32:K41)</f>
        <v>78.5</v>
      </c>
      <c r="N32" s="22">
        <f>'All - Raw Data Analysis'!P33</f>
        <v>-42.41055555555555</v>
      </c>
      <c r="O32" s="17">
        <f>AVERAGEA(N32:N41)</f>
        <v>-37.65141767676768</v>
      </c>
      <c r="P32" s="17">
        <f>MEDIAN(N32:N41)</f>
        <v>-41.78849166666667</v>
      </c>
    </row>
    <row r="33" ht="20.7" customHeight="1">
      <c r="A33" s="27">
        <v>1881</v>
      </c>
      <c r="B33" s="27">
        <v>7</v>
      </c>
      <c r="C33" s="27">
        <f>AVERAGEA(B33:B42)</f>
        <v>7.454545454545454</v>
      </c>
      <c r="D33" s="27">
        <f>MEDIAN(B33:B42)</f>
        <v>7.5</v>
      </c>
      <c r="E33" s="14">
        <v>4</v>
      </c>
      <c r="F33" s="14">
        <f>AVERAGE(E33:E42)</f>
        <v>5.6</v>
      </c>
      <c r="G33" s="14">
        <f>MEDIAN(E33:E42)</f>
        <v>5</v>
      </c>
      <c r="H33" s="14">
        <v>0</v>
      </c>
      <c r="I33" s="14">
        <f>AVERAGE(H33:H42)</f>
        <v>1.272727272727273</v>
      </c>
      <c r="J33" s="14">
        <f>MEDIAN(H33:H42)</f>
        <v>1.5</v>
      </c>
      <c r="K33" s="14">
        <v>59</v>
      </c>
      <c r="L33" s="14">
        <f>AVERAGEA(K33:K42)</f>
        <v>80.36363636363636</v>
      </c>
      <c r="M33" s="14">
        <f>MEDIAN(K33:K42)</f>
        <v>69.5</v>
      </c>
      <c r="N33" s="22">
        <f>'All - Raw Data Analysis'!P34</f>
        <v>-39.40666666666667</v>
      </c>
      <c r="O33" s="17">
        <f>AVERAGEA(N33:N42)</f>
        <v>-38.79588232323233</v>
      </c>
      <c r="P33" s="17">
        <f>MEDIAN(N33:N42)</f>
        <v>-41.78849166666667</v>
      </c>
    </row>
    <row r="34" ht="20.7" customHeight="1">
      <c r="A34" s="27">
        <v>1882</v>
      </c>
      <c r="B34" s="27">
        <v>6</v>
      </c>
      <c r="C34" s="27">
        <f>AVERAGEA(B34:B43)</f>
        <v>7.727272727272728</v>
      </c>
      <c r="D34" s="27">
        <f>MEDIAN(B34:B43)</f>
        <v>8.5</v>
      </c>
      <c r="E34" s="14">
        <v>4</v>
      </c>
      <c r="F34" s="14">
        <f>AVERAGE(E34:E43)</f>
        <v>5.9</v>
      </c>
      <c r="G34" s="14">
        <f>MEDIAN(E34:E43)</f>
        <v>6</v>
      </c>
      <c r="H34" s="14">
        <v>2</v>
      </c>
      <c r="I34" s="14">
        <f>AVERAGE(H34:H43)</f>
        <v>1.363636363636364</v>
      </c>
      <c r="J34" s="14">
        <f>MEDIAN(H34:H43)</f>
        <v>1.5</v>
      </c>
      <c r="K34" s="14">
        <v>59</v>
      </c>
      <c r="L34" s="14">
        <f>AVERAGEA(K34:K43)</f>
        <v>85.54545454545455</v>
      </c>
      <c r="M34" s="14">
        <f>MEDIAN(K34:K43)</f>
        <v>78.5</v>
      </c>
      <c r="N34" s="22">
        <f>'All - Raw Data Analysis'!P35</f>
        <v>-40.27977777777778</v>
      </c>
      <c r="O34" s="17">
        <f>AVERAGEA(N34:N43)</f>
        <v>-39.63932171717172</v>
      </c>
      <c r="P34" s="17">
        <f>MEDIAN(N34:N43)</f>
        <v>-42.82821388888889</v>
      </c>
    </row>
    <row r="35" ht="20.7" customHeight="1">
      <c r="A35" s="27">
        <v>1883</v>
      </c>
      <c r="B35" s="27">
        <v>4</v>
      </c>
      <c r="C35" s="27">
        <f>AVERAGEA(B35:B44)</f>
        <v>8</v>
      </c>
      <c r="D35" s="27">
        <f>MEDIAN(B35:B44)</f>
        <v>9</v>
      </c>
      <c r="E35" s="14">
        <v>3</v>
      </c>
      <c r="F35" s="14">
        <f>AVERAGE(E35:E44)</f>
        <v>6</v>
      </c>
      <c r="G35" s="14">
        <f>MEDIAN(E35:E44)</f>
        <v>6</v>
      </c>
      <c r="H35" s="14">
        <v>2</v>
      </c>
      <c r="I35" s="14">
        <f>AVERAGE(H35:H44)</f>
        <v>1.181818181818182</v>
      </c>
      <c r="J35" s="14">
        <f>MEDIAN(H35:H44)</f>
        <v>1</v>
      </c>
      <c r="K35" s="14">
        <v>67</v>
      </c>
      <c r="L35" s="14">
        <f>AVERAGEA(K35:K44)</f>
        <v>90.72727272727273</v>
      </c>
      <c r="M35" s="14">
        <f>MEDIAN(K35:K44)</f>
        <v>94.5</v>
      </c>
      <c r="N35" s="22">
        <f>'All - Raw Data Analysis'!P36</f>
        <v>-41.50166666666667</v>
      </c>
      <c r="O35" s="17">
        <f>AVERAGEA(N35:N44)</f>
        <v>-39.81898838383839</v>
      </c>
      <c r="P35" s="17">
        <f>MEDIAN(N35:N44)</f>
        <v>-42.91861111111112</v>
      </c>
    </row>
    <row r="36" ht="20.7" customHeight="1">
      <c r="A36" s="27">
        <v>1884</v>
      </c>
      <c r="B36" s="27">
        <v>4</v>
      </c>
      <c r="C36" s="27">
        <f>AVERAGEA(B36:B45)</f>
        <v>8.727272727272727</v>
      </c>
      <c r="D36" s="27">
        <f>MEDIAN(B36:B45)</f>
        <v>9</v>
      </c>
      <c r="E36" s="14">
        <v>4</v>
      </c>
      <c r="F36" s="14">
        <f>AVERAGE(E36:E45)</f>
        <v>6.7</v>
      </c>
      <c r="G36" s="14">
        <f>MEDIAN(E36:E45)</f>
        <v>6</v>
      </c>
      <c r="H36" s="14">
        <v>1</v>
      </c>
      <c r="I36" s="14">
        <f>AVERAGE(H36:H45)</f>
        <v>1.454545454545455</v>
      </c>
      <c r="J36" s="14">
        <f>MEDIAN(H36:H45)</f>
        <v>1</v>
      </c>
      <c r="K36" s="14">
        <v>72</v>
      </c>
      <c r="L36" s="14">
        <f>AVERAGEA(K36:K45)</f>
        <v>105.6363636363636</v>
      </c>
      <c r="M36" s="14">
        <f>MEDIAN(K36:K45)</f>
        <v>110</v>
      </c>
      <c r="N36" s="22">
        <f>'All - Raw Data Analysis'!P37</f>
        <v>-45.71161111111111</v>
      </c>
      <c r="O36" s="17">
        <f>AVERAGEA(N36:N45)</f>
        <v>-40.89841262626263</v>
      </c>
      <c r="P36" s="17">
        <f>MEDIAN(N36:N45)</f>
        <v>-44.64636111111111</v>
      </c>
    </row>
    <row r="37" ht="20.7" customHeight="1">
      <c r="A37" s="27">
        <v>1885</v>
      </c>
      <c r="B37" s="27">
        <v>8</v>
      </c>
      <c r="C37" s="27">
        <f>AVERAGEA(B37:B46)</f>
        <v>9</v>
      </c>
      <c r="D37" s="27">
        <f>MEDIAN(B37:B46)</f>
        <v>9</v>
      </c>
      <c r="E37" s="14">
        <v>6</v>
      </c>
      <c r="F37" s="14">
        <f>AVERAGE(E37:E46)</f>
        <v>6.8</v>
      </c>
      <c r="G37" s="14">
        <f>MEDIAN(E37:E46)</f>
        <v>6</v>
      </c>
      <c r="H37" s="14">
        <v>0</v>
      </c>
      <c r="I37" s="14">
        <f>AVERAGE(H37:H46)</f>
        <v>1.727272727272727</v>
      </c>
      <c r="J37" s="14">
        <f>MEDIAN(H37:H46)</f>
        <v>1.5</v>
      </c>
      <c r="K37" s="14">
        <v>58</v>
      </c>
      <c r="L37" s="14">
        <f>AVERAGEA(K37:K46)</f>
        <v>111.3636363636364</v>
      </c>
      <c r="M37" s="14">
        <f>MEDIAN(K37:K46)</f>
        <v>116</v>
      </c>
      <c r="N37" s="22">
        <f>'All - Raw Data Analysis'!P38</f>
        <v>-34.01566666666667</v>
      </c>
      <c r="O37" s="17">
        <f>AVERAGEA(N37:N46)</f>
        <v>-40.48077121212122</v>
      </c>
      <c r="P37" s="17">
        <f>MEDIAN(N37:N46)</f>
        <v>-42.91861111111112</v>
      </c>
    </row>
    <row r="38" ht="20.7" customHeight="1">
      <c r="A38" s="27">
        <v>1886</v>
      </c>
      <c r="B38" s="27">
        <v>12</v>
      </c>
      <c r="C38" s="27">
        <f>AVERAGEA(B38:B47)</f>
        <v>8.818181818181818</v>
      </c>
      <c r="D38" s="27">
        <f>MEDIAN(B38:B47)</f>
        <v>9</v>
      </c>
      <c r="E38" s="14">
        <v>10</v>
      </c>
      <c r="F38" s="14">
        <f>AVERAGE(E38:E47)</f>
        <v>6.4</v>
      </c>
      <c r="G38" s="14">
        <f>MEDIAN(E38:E47)</f>
        <v>6</v>
      </c>
      <c r="H38" s="14">
        <v>4</v>
      </c>
      <c r="I38" s="14">
        <f>AVERAGE(H38:H47)</f>
        <v>1.727272727272727</v>
      </c>
      <c r="J38" s="14">
        <f>MEDIAN(H38:H47)</f>
        <v>1.5</v>
      </c>
      <c r="K38" s="14">
        <v>166</v>
      </c>
      <c r="L38" s="14">
        <f>AVERAGEA(K38:K47)</f>
        <v>112.3636363636364</v>
      </c>
      <c r="M38" s="14">
        <f>MEDIAN(K38:K47)</f>
        <v>116</v>
      </c>
      <c r="N38" s="22">
        <f>'All - Raw Data Analysis'!P39</f>
        <v>-33.90283333333333</v>
      </c>
      <c r="O38" s="17">
        <f>AVERAGEA(N38:N47)</f>
        <v>-41.89484191919192</v>
      </c>
      <c r="P38" s="17">
        <f>MEDIAN(N38:N47)</f>
        <v>-46.13280555555556</v>
      </c>
    </row>
    <row r="39" ht="20.7" customHeight="1">
      <c r="A39" s="27">
        <v>1887</v>
      </c>
      <c r="B39" s="27">
        <v>19</v>
      </c>
      <c r="C39" s="27">
        <f>AVERAGEA(B39:B48)</f>
        <v>8.363636363636363</v>
      </c>
      <c r="D39" s="27">
        <f>MEDIAN(B39:B48)</f>
        <v>9</v>
      </c>
      <c r="E39" s="14">
        <v>11</v>
      </c>
      <c r="F39" s="14">
        <f>AVERAGE(E39:E48)</f>
        <v>6</v>
      </c>
      <c r="G39" s="14">
        <f>MEDIAN(E39:E48)</f>
        <v>6</v>
      </c>
      <c r="H39" s="14">
        <v>2</v>
      </c>
      <c r="I39" s="14">
        <f>AVERAGE(H39:H48)</f>
        <v>1.545454545454545</v>
      </c>
      <c r="J39" s="14">
        <f>MEDIAN(H39:H48)</f>
        <v>1.5</v>
      </c>
      <c r="K39" s="14">
        <v>181</v>
      </c>
      <c r="L39" s="14">
        <f>AVERAGEA(K39:K48)</f>
        <v>109.6363636363636</v>
      </c>
      <c r="M39" s="14">
        <f>MEDIAN(K39:K48)</f>
        <v>116</v>
      </c>
      <c r="N39" s="22">
        <f>'All - Raw Data Analysis'!P40</f>
        <v>-51.28038888888889</v>
      </c>
      <c r="O39" s="17">
        <f>AVERAGEA(N39:N48)</f>
        <v>-42.58973585858586</v>
      </c>
      <c r="P39" s="17">
        <f>MEDIAN(N39:N48)</f>
        <v>-46.13280555555556</v>
      </c>
    </row>
    <row r="40" ht="20.7" customHeight="1">
      <c r="A40" s="27">
        <v>1888</v>
      </c>
      <c r="B40" s="27">
        <v>9</v>
      </c>
      <c r="C40" s="27">
        <f>AVERAGEA(B40:B49)</f>
        <v>7.181818181818182</v>
      </c>
      <c r="D40" s="27">
        <f>MEDIAN(B40:B49)</f>
        <v>8</v>
      </c>
      <c r="E40" s="14">
        <v>6</v>
      </c>
      <c r="F40" s="14">
        <f>AVERAGE(E40:E49)</f>
        <v>5.2</v>
      </c>
      <c r="G40" s="14">
        <f>MEDIAN(E40:E49)</f>
        <v>5.5</v>
      </c>
      <c r="H40" s="14">
        <v>2</v>
      </c>
      <c r="I40" s="14">
        <f>AVERAGE(H40:H49)</f>
        <v>1.363636363636364</v>
      </c>
      <c r="J40" s="14">
        <f>MEDIAN(H40:H49)</f>
        <v>1</v>
      </c>
      <c r="K40" s="14">
        <v>85</v>
      </c>
      <c r="L40" s="14">
        <f>AVERAGEA(K40:K49)</f>
        <v>98.18181818181819</v>
      </c>
      <c r="M40" s="14">
        <f>MEDIAN(K40:K49)</f>
        <v>110</v>
      </c>
      <c r="N40" s="22">
        <f>'All - Raw Data Analysis'!P41</f>
        <v>-42.07531666666667</v>
      </c>
      <c r="O40" s="17">
        <f>AVERAGEA(N40:N49)</f>
        <v>-41.85232676767677</v>
      </c>
      <c r="P40" s="17">
        <f>MEDIAN(N40:N49)</f>
        <v>-43.375</v>
      </c>
    </row>
    <row r="41" ht="20.7" customHeight="1">
      <c r="A41" s="27">
        <v>1889</v>
      </c>
      <c r="B41" s="27">
        <v>9</v>
      </c>
      <c r="C41" s="27">
        <f>AVERAGEA(B41:B50)</f>
        <v>7.363636363636363</v>
      </c>
      <c r="D41" s="27">
        <f>MEDIAN(B41:B50)</f>
        <v>8</v>
      </c>
      <c r="E41" s="14">
        <v>6</v>
      </c>
      <c r="F41" s="14">
        <f>AVERAGE(E41:E50)</f>
        <v>5.1</v>
      </c>
      <c r="G41" s="14">
        <f>MEDIAN(E41:E50)</f>
        <v>5</v>
      </c>
      <c r="H41" s="14">
        <v>0</v>
      </c>
      <c r="I41" s="14">
        <f>AVERAGE(H41:H50)</f>
        <v>1.272727272727273</v>
      </c>
      <c r="J41" s="14">
        <f>MEDIAN(H41:H50)</f>
        <v>1</v>
      </c>
      <c r="K41" s="14">
        <v>104</v>
      </c>
      <c r="L41" s="14">
        <f>AVERAGEA(K41:K50)</f>
        <v>100.7272727272727</v>
      </c>
      <c r="M41" s="14">
        <f>MEDIAN(K41:K50)</f>
        <v>114.5</v>
      </c>
      <c r="N41" s="22">
        <f>'All - Raw Data Analysis'!P42</f>
        <v>-43.58111111111111</v>
      </c>
      <c r="O41" s="17">
        <f>AVERAGEA(N41:N50)</f>
        <v>-42.71967171717172</v>
      </c>
      <c r="P41" s="17">
        <f>MEDIAN(N41:N50)</f>
        <v>-46.13280555555556</v>
      </c>
    </row>
    <row r="42" ht="20.7" customHeight="1">
      <c r="A42" s="27">
        <v>1890</v>
      </c>
      <c r="B42" s="27">
        <v>4</v>
      </c>
      <c r="C42" s="27">
        <f>AVERAGEA(B42:B51)</f>
        <v>7.454545454545454</v>
      </c>
      <c r="D42" s="27">
        <f>MEDIAN(B42:B51)</f>
        <v>8</v>
      </c>
      <c r="E42" s="14">
        <v>2</v>
      </c>
      <c r="F42" s="14">
        <f>AVERAGE(E42:E51)</f>
        <v>5</v>
      </c>
      <c r="G42" s="14">
        <f>MEDIAN(E42:E51)</f>
        <v>5</v>
      </c>
      <c r="H42" s="14">
        <v>1</v>
      </c>
      <c r="I42" s="14">
        <f>AVERAGE(H42:H51)</f>
        <v>1.454545454545455</v>
      </c>
      <c r="J42" s="14">
        <f>MEDIAN(H42:H51)</f>
        <v>1</v>
      </c>
      <c r="K42" s="14">
        <v>33</v>
      </c>
      <c r="L42" s="14">
        <f>AVERAGEA(K42:K51)</f>
        <v>105</v>
      </c>
      <c r="M42" s="14">
        <f>MEDIAN(K42:K51)</f>
        <v>116</v>
      </c>
      <c r="N42" s="22">
        <f>'All - Raw Data Analysis'!P43</f>
        <v>-54.99966666666666</v>
      </c>
      <c r="O42" s="17">
        <f>AVERAGEA(N42:N51)</f>
        <v>-42.91896464646465</v>
      </c>
      <c r="P42" s="17">
        <f>MEDIAN(N42:N51)</f>
        <v>-47.22891666666667</v>
      </c>
    </row>
    <row r="43" ht="20.7" customHeight="1">
      <c r="A43" s="27">
        <v>1891</v>
      </c>
      <c r="B43" s="27">
        <v>10</v>
      </c>
      <c r="C43" s="27">
        <f>AVERAGEA(B43:B52)</f>
        <v>7.727272727272728</v>
      </c>
      <c r="D43" s="27">
        <f>MEDIAN(B43:B52)</f>
        <v>8</v>
      </c>
      <c r="E43" s="14">
        <v>7</v>
      </c>
      <c r="F43" s="14">
        <f>AVERAGE(E43:E52)</f>
        <v>5.1</v>
      </c>
      <c r="G43" s="14">
        <f>MEDIAN(E43:E52)</f>
        <v>5</v>
      </c>
      <c r="H43" s="14">
        <v>1</v>
      </c>
      <c r="I43" s="14">
        <f>AVERAGE(H43:H52)</f>
        <v>1.545454545454545</v>
      </c>
      <c r="J43" s="14">
        <f>MEDIAN(H43:H52)</f>
        <v>1.5</v>
      </c>
      <c r="K43" s="14">
        <v>116</v>
      </c>
      <c r="L43" s="14">
        <f>AVERAGEA(K43:K52)</f>
        <v>109.5454545454545</v>
      </c>
      <c r="M43" s="14">
        <f>MEDIAN(K43:K52)</f>
        <v>116</v>
      </c>
      <c r="N43" s="22">
        <f>'All - Raw Data Analysis'!P44</f>
        <v>-48.68450000000001</v>
      </c>
      <c r="O43" s="17">
        <f>AVERAGEA(N43:N52)</f>
        <v>-41.86066161616161</v>
      </c>
      <c r="P43" s="17">
        <f>MEDIAN(N43:N52)</f>
        <v>-44.56583333333333</v>
      </c>
    </row>
    <row r="44" ht="20.7" customHeight="1">
      <c r="A44" s="27">
        <v>1892</v>
      </c>
      <c r="B44" s="27">
        <v>9</v>
      </c>
      <c r="C44" s="27">
        <f>AVERAGEA(B44:B53)</f>
        <v>8</v>
      </c>
      <c r="D44" s="27">
        <f>MEDIAN(B44:B53)</f>
        <v>8</v>
      </c>
      <c r="E44" s="14">
        <v>5</v>
      </c>
      <c r="F44" s="14">
        <f>AVERAGE(E44:E53)</f>
        <v>5</v>
      </c>
      <c r="G44" s="14">
        <f>MEDIAN(E44:E53)</f>
        <v>5</v>
      </c>
      <c r="H44" s="14">
        <v>0</v>
      </c>
      <c r="I44" s="14">
        <f>AVERAGE(H44:H53)</f>
        <v>1.454545454545455</v>
      </c>
      <c r="J44" s="14">
        <f>MEDIAN(H44:H53)</f>
        <v>1.5</v>
      </c>
      <c r="K44" s="14">
        <v>116</v>
      </c>
      <c r="L44" s="14">
        <f>AVERAGEA(K44:K53)</f>
        <v>108</v>
      </c>
      <c r="M44" s="14">
        <f>MEDIAN(K44:K53)</f>
        <v>114.5</v>
      </c>
      <c r="N44" s="22">
        <f>'All - Raw Data Analysis'!P45</f>
        <v>-42.25611111111112</v>
      </c>
      <c r="O44" s="17">
        <f>AVERAGEA(N44:N53)</f>
        <v>-41.95048484848486</v>
      </c>
      <c r="P44" s="17">
        <f>MEDIAN(N44:N53)</f>
        <v>-44.56583333333333</v>
      </c>
    </row>
    <row r="45" ht="20.7" customHeight="1">
      <c r="A45" s="27">
        <v>1893</v>
      </c>
      <c r="B45" s="27">
        <v>12</v>
      </c>
      <c r="C45" s="27">
        <f>AVERAGEA(B45:B54)</f>
        <v>7.636363636363637</v>
      </c>
      <c r="D45" s="27">
        <f>MEDIAN(B45:B54)</f>
        <v>7</v>
      </c>
      <c r="E45" s="14">
        <v>10</v>
      </c>
      <c r="F45" s="14">
        <f>AVERAGE(E45:E54)</f>
        <v>4.8</v>
      </c>
      <c r="G45" s="14">
        <f>MEDIAN(E45:E54)</f>
        <v>5</v>
      </c>
      <c r="H45" s="14">
        <v>5</v>
      </c>
      <c r="I45" s="14">
        <f>AVERAGE(H45:H54)</f>
        <v>1.454545454545455</v>
      </c>
      <c r="J45" s="14">
        <f>MEDIAN(H45:H54)</f>
        <v>1.5</v>
      </c>
      <c r="K45" s="14">
        <v>231</v>
      </c>
      <c r="L45" s="14">
        <f>AVERAGEA(K45:K54)</f>
        <v>100.4545454545455</v>
      </c>
      <c r="M45" s="14">
        <f>MEDIAN(K45:K54)</f>
        <v>106</v>
      </c>
      <c r="N45" s="22">
        <f>'All - Raw Data Analysis'!P46</f>
        <v>-53.37533333333333</v>
      </c>
      <c r="O45" s="17">
        <f>AVERAGEA(N45:N54)</f>
        <v>-41.78132323232323</v>
      </c>
      <c r="P45" s="17">
        <f>MEDIAN(N45:N54)</f>
        <v>-44.56583333333333</v>
      </c>
    </row>
    <row r="46" ht="20.7" customHeight="1">
      <c r="A46" s="27">
        <v>1894</v>
      </c>
      <c r="B46" s="27">
        <v>7</v>
      </c>
      <c r="C46" s="27">
        <f>AVERAGEA(B46:B55)</f>
        <v>7.454545454545454</v>
      </c>
      <c r="D46" s="27">
        <f>MEDIAN(B46:B55)</f>
        <v>7</v>
      </c>
      <c r="E46" s="14">
        <v>5</v>
      </c>
      <c r="F46" s="14">
        <f>AVERAGE(E46:E55)</f>
        <v>4.5</v>
      </c>
      <c r="G46" s="14">
        <f>MEDIAN(E46:E55)</f>
        <v>5</v>
      </c>
      <c r="H46" s="14">
        <v>4</v>
      </c>
      <c r="I46" s="14">
        <f>AVERAGE(H46:H55)</f>
        <v>1.090909090909091</v>
      </c>
      <c r="J46" s="14">
        <f>MEDIAN(H46:H55)</f>
        <v>1</v>
      </c>
      <c r="K46" s="14">
        <v>135</v>
      </c>
      <c r="L46" s="14">
        <f>AVERAGEA(K46:K55)</f>
        <v>88.72727272727273</v>
      </c>
      <c r="M46" s="14">
        <f>MEDIAN(K46:K55)</f>
        <v>100.5</v>
      </c>
      <c r="N46" s="22">
        <f>'All - Raw Data Analysis'!P47</f>
        <v>-41.11755555555555</v>
      </c>
      <c r="O46" s="17">
        <f>AVERAGEA(N46:N55)</f>
        <v>-42.16106565656566</v>
      </c>
      <c r="P46" s="17">
        <f>MEDIAN(N46:N55)</f>
        <v>-44.56583333333333</v>
      </c>
    </row>
    <row r="47" ht="20.7" customHeight="1">
      <c r="A47" s="27">
        <v>1895</v>
      </c>
      <c r="B47" s="27">
        <v>6</v>
      </c>
      <c r="C47" s="27">
        <f>AVERAGEA(B47:B56)</f>
        <v>7.363636363636363</v>
      </c>
      <c r="D47" s="27">
        <f>MEDIAN(B47:B56)</f>
        <v>7</v>
      </c>
      <c r="E47" s="14">
        <v>2</v>
      </c>
      <c r="F47" s="14">
        <f>AVERAGE(E47:E56)</f>
        <v>4.4</v>
      </c>
      <c r="G47" s="14">
        <f>MEDIAN(E47:E56)</f>
        <v>4.5</v>
      </c>
      <c r="H47" s="14">
        <v>0</v>
      </c>
      <c r="I47" s="14">
        <f>AVERAGE(H47:H56)</f>
        <v>0.7272727272727273</v>
      </c>
      <c r="J47" s="14">
        <f>MEDIAN(H47:H56)</f>
        <v>0.5</v>
      </c>
      <c r="K47" s="14">
        <v>69</v>
      </c>
      <c r="L47" s="14">
        <f>AVERAGEA(K47:K56)</f>
        <v>79.18181818181819</v>
      </c>
      <c r="M47" s="14">
        <f>MEDIAN(K47:K56)</f>
        <v>91</v>
      </c>
      <c r="N47" s="22">
        <f>'All - Raw Data Analysis'!P48</f>
        <v>-49.57044444444445</v>
      </c>
      <c r="O47" s="17">
        <f>AVERAGEA(N47:N56)</f>
        <v>-44.0195202020202</v>
      </c>
      <c r="P47" s="17">
        <f>MEDIAN(N47:N56)</f>
        <v>-47.67188888888889</v>
      </c>
    </row>
    <row r="48" ht="20.7" customHeight="1">
      <c r="A48" s="27">
        <v>1896</v>
      </c>
      <c r="B48" s="27">
        <v>7</v>
      </c>
      <c r="C48" s="27">
        <f>AVERAGEA(B48:B57)</f>
        <v>7.272727272727272</v>
      </c>
      <c r="D48" s="27">
        <f>MEDIAN(B48:B57)</f>
        <v>7</v>
      </c>
      <c r="E48" s="14">
        <v>6</v>
      </c>
      <c r="F48" s="14">
        <f>AVERAGE(E48:E57)</f>
        <v>4.3</v>
      </c>
      <c r="G48" s="14">
        <f>MEDIAN(E48:E57)</f>
        <v>4.5</v>
      </c>
      <c r="H48" s="14">
        <v>2</v>
      </c>
      <c r="I48" s="14">
        <f>AVERAGE(H48:H57)</f>
        <v>0.8181818181818182</v>
      </c>
      <c r="J48" s="14">
        <f>MEDIAN(H48:H57)</f>
        <v>1</v>
      </c>
      <c r="K48" s="14">
        <v>136</v>
      </c>
      <c r="L48" s="14">
        <f>AVERAGEA(K48:K57)</f>
        <v>75.45454545454545</v>
      </c>
      <c r="M48" s="14">
        <f>MEDIAN(K48:K57)</f>
        <v>91</v>
      </c>
      <c r="N48" s="22">
        <f>'All - Raw Data Analysis'!P49</f>
        <v>-41.54666666666666</v>
      </c>
      <c r="O48" s="17">
        <f>AVERAGEA(N48:N57)</f>
        <v>-44.33328787878788</v>
      </c>
      <c r="P48" s="17">
        <f>MEDIAN(N48:N57)</f>
        <v>-47.72294444444444</v>
      </c>
    </row>
    <row r="49" ht="20.7" customHeight="1">
      <c r="A49" s="27">
        <v>1897</v>
      </c>
      <c r="B49" s="27">
        <v>6</v>
      </c>
      <c r="C49" s="27">
        <f>AVERAGEA(B49:B58)</f>
        <v>7.636363636363637</v>
      </c>
      <c r="D49" s="27">
        <f>MEDIAN(B49:B58)</f>
        <v>8.5</v>
      </c>
      <c r="E49" s="14">
        <v>3</v>
      </c>
      <c r="F49" s="14">
        <f>AVERAGE(E49:E58)</f>
        <v>4.3</v>
      </c>
      <c r="G49" s="14">
        <f>MEDIAN(E49:E58)</f>
        <v>4.5</v>
      </c>
      <c r="H49" s="14">
        <v>0</v>
      </c>
      <c r="I49" s="14">
        <f>AVERAGE(H49:H58)</f>
        <v>0.9090909090909091</v>
      </c>
      <c r="J49" s="14">
        <f>MEDIAN(H49:H58)</f>
        <v>1</v>
      </c>
      <c r="K49" s="14">
        <v>55</v>
      </c>
      <c r="L49" s="14">
        <f>AVERAGEA(K49:K58)</f>
        <v>77.90909090909091</v>
      </c>
      <c r="M49" s="14">
        <f>MEDIAN(K49:K58)</f>
        <v>91</v>
      </c>
      <c r="N49" s="22">
        <f>'All - Raw Data Analysis'!P50</f>
        <v>-43.16888888888889</v>
      </c>
      <c r="O49" s="17">
        <f>AVERAGEA(N49:N58)</f>
        <v>-45.28581313131313</v>
      </c>
      <c r="P49" s="17">
        <f>MEDIAN(N49:N58)</f>
        <v>-50.64433333333334</v>
      </c>
    </row>
    <row r="50" ht="20.7" customHeight="1">
      <c r="A50" s="27">
        <v>1898</v>
      </c>
      <c r="B50" s="27">
        <v>11</v>
      </c>
      <c r="C50" s="27">
        <f>AVERAGEA(B50:B59)</f>
        <v>7.545454545454546</v>
      </c>
      <c r="D50" s="27">
        <f>MEDIAN(B50:B59)</f>
        <v>8.5</v>
      </c>
      <c r="E50" s="14">
        <v>5</v>
      </c>
      <c r="F50" s="14">
        <f>AVERAGE(E50:E59)</f>
        <v>4</v>
      </c>
      <c r="G50" s="14">
        <f>MEDIAN(E50:E59)</f>
        <v>4.5</v>
      </c>
      <c r="H50" s="14">
        <v>1</v>
      </c>
      <c r="I50" s="14">
        <f>AVERAGE(H50:H59)</f>
        <v>0.9090909090909091</v>
      </c>
      <c r="J50" s="14">
        <f>MEDIAN(H50:H59)</f>
        <v>1</v>
      </c>
      <c r="K50" s="14">
        <v>113</v>
      </c>
      <c r="L50" s="14">
        <f>AVERAGEA(K50:K59)</f>
        <v>74.09090909090909</v>
      </c>
      <c r="M50" s="14">
        <f>MEDIAN(K50:K59)</f>
        <v>91</v>
      </c>
      <c r="N50" s="22">
        <f>'All - Raw Data Analysis'!P51</f>
        <v>-51.61611111111111</v>
      </c>
      <c r="O50" s="17">
        <f>AVERAGEA(N50:N59)</f>
        <v>-46.19033838383839</v>
      </c>
      <c r="P50" s="17">
        <f>MEDIAN(N50:N59)</f>
        <v>-51.82027777777778</v>
      </c>
    </row>
    <row r="51" ht="20.7" customHeight="1">
      <c r="A51" s="27">
        <v>1899</v>
      </c>
      <c r="B51" s="27">
        <v>10</v>
      </c>
      <c r="C51" s="27">
        <f>AVERAGEA(B51:B60)</f>
        <v>7.454545454545454</v>
      </c>
      <c r="D51" s="27">
        <f>MEDIAN(B51:B60)</f>
        <v>8.5</v>
      </c>
      <c r="E51" s="14">
        <v>5</v>
      </c>
      <c r="F51" s="14">
        <f>AVERAGE(E51:E60)</f>
        <v>4.1</v>
      </c>
      <c r="G51" s="14">
        <f>MEDIAN(E51:E60)</f>
        <v>4.5</v>
      </c>
      <c r="H51" s="14">
        <v>2</v>
      </c>
      <c r="I51" s="14">
        <f>AVERAGE(H51:H60)</f>
        <v>0.9090909090909091</v>
      </c>
      <c r="J51" s="14">
        <f>MEDIAN(H51:H60)</f>
        <v>1</v>
      </c>
      <c r="K51" s="14">
        <v>151</v>
      </c>
      <c r="L51" s="14">
        <f>AVERAGEA(K51:K60)</f>
        <v>72.45454545454545</v>
      </c>
      <c r="M51" s="14">
        <f>MEDIAN(K51:K60)</f>
        <v>89</v>
      </c>
      <c r="N51" s="22">
        <f>'All - Raw Data Analysis'!P52</f>
        <v>-45.77333333333333</v>
      </c>
      <c r="O51" s="17">
        <f>AVERAGEA(N51:N60)</f>
        <v>-47.04872222222222</v>
      </c>
      <c r="P51" s="17">
        <f>MEDIAN(N51:N60)</f>
        <v>-52.52316666666667</v>
      </c>
    </row>
    <row r="52" ht="20.7" customHeight="1">
      <c r="A52" s="27">
        <v>1900</v>
      </c>
      <c r="B52" s="27">
        <v>7</v>
      </c>
      <c r="C52" s="27">
        <f>AVERAGEA(B52:B61)</f>
        <v>7.636363636363637</v>
      </c>
      <c r="D52" s="27">
        <f>MEDIAN(B52:B61)</f>
        <v>8.5</v>
      </c>
      <c r="E52" s="14">
        <v>3</v>
      </c>
      <c r="F52" s="14">
        <f>AVERAGE(E52:E61)</f>
        <v>4.2</v>
      </c>
      <c r="G52" s="14">
        <f>MEDIAN(E52:E61)</f>
        <v>5</v>
      </c>
      <c r="H52" s="14">
        <v>2</v>
      </c>
      <c r="I52" s="14">
        <f>AVERAGE(H52:H61)</f>
        <v>1.090909090909091</v>
      </c>
      <c r="J52" s="14">
        <f>MEDIAN(H52:H61)</f>
        <v>1</v>
      </c>
      <c r="K52" s="14">
        <v>83</v>
      </c>
      <c r="L52" s="14">
        <f>AVERAGEA(K52:K61)</f>
        <v>67.18181818181819</v>
      </c>
      <c r="M52" s="14">
        <f>MEDIAN(K52:K61)</f>
        <v>88</v>
      </c>
      <c r="N52" s="22">
        <f>'All - Raw Data Analysis'!P53</f>
        <v>-43.35833333333333</v>
      </c>
      <c r="O52" s="17">
        <f>AVERAGEA(N52:N61)</f>
        <v>-48.5305707070707</v>
      </c>
      <c r="P52" s="17">
        <f>MEDIAN(N52:N61)</f>
        <v>-53.07027777777778</v>
      </c>
    </row>
    <row r="53" ht="20.7" customHeight="1">
      <c r="A53" s="27">
        <v>1901</v>
      </c>
      <c r="B53" s="27">
        <v>13</v>
      </c>
      <c r="C53" s="27">
        <f>AVERAGEA(B53:B62)</f>
        <v>7.454545454545454</v>
      </c>
      <c r="D53" s="27">
        <f>MEDIAN(B53:B62)</f>
        <v>8</v>
      </c>
      <c r="E53" s="14">
        <v>6</v>
      </c>
      <c r="F53" s="14">
        <f>AVERAGE(E53:E62)</f>
        <v>4.2</v>
      </c>
      <c r="G53" s="14">
        <f>MEDIAN(E53:E62)</f>
        <v>5</v>
      </c>
      <c r="H53" s="14">
        <v>0</v>
      </c>
      <c r="I53" s="14">
        <f>AVERAGE(H53:H62)</f>
        <v>1</v>
      </c>
      <c r="J53" s="14">
        <f>MEDIAN(H53:H62)</f>
        <v>1</v>
      </c>
      <c r="K53" s="14">
        <v>99</v>
      </c>
      <c r="L53" s="14">
        <f>AVERAGEA(K53:K62)</f>
        <v>65.45454545454545</v>
      </c>
      <c r="M53" s="14">
        <f>MEDIAN(K53:K62)</f>
        <v>78.5</v>
      </c>
      <c r="N53" s="22">
        <f>'All - Raw Data Analysis'!P54</f>
        <v>-49.67255555555555</v>
      </c>
      <c r="O53" s="17">
        <f>AVERAGEA(N53:N62)</f>
        <v>-50.07883333333334</v>
      </c>
      <c r="P53" s="17">
        <f>MEDIAN(N53:N62)</f>
        <v>-55.33558333333333</v>
      </c>
    </row>
    <row r="54" ht="20.7" customHeight="1">
      <c r="A54" s="27">
        <v>1902</v>
      </c>
      <c r="B54" s="27">
        <v>5</v>
      </c>
      <c r="C54" s="27">
        <f>AVERAGEA(B54:B63)</f>
        <v>6.818181818181818</v>
      </c>
      <c r="D54" s="27">
        <f>MEDIAN(B54:B63)</f>
        <v>6</v>
      </c>
      <c r="E54" s="14">
        <v>3</v>
      </c>
      <c r="F54" s="14">
        <f>AVERAGE(E54:E63)</f>
        <v>3.9</v>
      </c>
      <c r="G54" s="14">
        <f>MEDIAN(E54:E63)</f>
        <v>3.5</v>
      </c>
      <c r="H54" s="14">
        <v>0</v>
      </c>
      <c r="I54" s="14">
        <f>AVERAGE(H54:H63)</f>
        <v>1</v>
      </c>
      <c r="J54" s="14">
        <f>MEDIAN(H54:H63)</f>
        <v>1</v>
      </c>
      <c r="K54" s="14">
        <v>33</v>
      </c>
      <c r="L54" s="14">
        <f>AVERAGEA(K54:K63)</f>
        <v>59.63636363636363</v>
      </c>
      <c r="M54" s="14">
        <f>MEDIAN(K54:K63)</f>
        <v>49.5</v>
      </c>
      <c r="N54" s="22">
        <f>'All - Raw Data Analysis'!P55</f>
        <v>-40.39533333333333</v>
      </c>
      <c r="O54" s="17">
        <f>AVERAGEA(N54:N63)</f>
        <v>-51.22358585858586</v>
      </c>
      <c r="P54" s="17">
        <f>MEDIAN(N54:N63)</f>
        <v>-58.97086111111111</v>
      </c>
    </row>
    <row r="55" ht="20.7" customHeight="1">
      <c r="A55" s="27">
        <v>1903</v>
      </c>
      <c r="B55" s="27">
        <v>10</v>
      </c>
      <c r="C55" s="27">
        <f>AVERAGEA(B55:B64)</f>
        <v>7</v>
      </c>
      <c r="D55" s="27">
        <f>MEDIAN(B55:B64)</f>
        <v>6.5</v>
      </c>
      <c r="E55" s="14">
        <v>7</v>
      </c>
      <c r="F55" s="14">
        <f>AVERAGE(E55:E64)</f>
        <v>4</v>
      </c>
      <c r="G55" s="14">
        <f>MEDIAN(E55:E64)</f>
        <v>4</v>
      </c>
      <c r="H55" s="14">
        <v>1</v>
      </c>
      <c r="I55" s="14">
        <f>AVERAGE(H55:H64)</f>
        <v>1.090909090909091</v>
      </c>
      <c r="J55" s="14">
        <f>MEDIAN(H55:H64)</f>
        <v>1</v>
      </c>
      <c r="K55" s="14">
        <v>102</v>
      </c>
      <c r="L55" s="14">
        <f>AVERAGEA(K55:K64)</f>
        <v>61.81818181818182</v>
      </c>
      <c r="M55" s="14">
        <f>MEDIAN(K55:K64)</f>
        <v>60.5</v>
      </c>
      <c r="N55" s="22">
        <f>'All - Raw Data Analysis'!P56</f>
        <v>-57.55249999999999</v>
      </c>
      <c r="O55" s="17">
        <f>AVERAGEA(N55:N64)</f>
        <v>-52.35109090909091</v>
      </c>
      <c r="P55" s="17">
        <f>MEDIAN(N55:N64)</f>
        <v>-58.97086111111111</v>
      </c>
    </row>
    <row r="56" ht="20.7" customHeight="1">
      <c r="A56" s="27">
        <v>1904</v>
      </c>
      <c r="B56" s="27">
        <v>6</v>
      </c>
      <c r="C56" s="27">
        <f>AVERAGEA(B56:B65)</f>
        <v>6.636363636363637</v>
      </c>
      <c r="D56" s="27">
        <f>MEDIAN(B56:B65)</f>
        <v>6</v>
      </c>
      <c r="E56" s="14">
        <v>4</v>
      </c>
      <c r="F56" s="14">
        <f>AVERAGE(E56:E65)</f>
        <v>3.7</v>
      </c>
      <c r="G56" s="14">
        <f>MEDIAN(E56:E65)</f>
        <v>4</v>
      </c>
      <c r="H56" s="14">
        <v>0</v>
      </c>
      <c r="I56" s="14">
        <f>AVERAGE(H56:H65)</f>
        <v>1</v>
      </c>
      <c r="J56" s="14">
        <f>MEDIAN(H56:H65)</f>
        <v>1</v>
      </c>
      <c r="K56" s="14">
        <v>30</v>
      </c>
      <c r="L56" s="14">
        <f>AVERAGEA(K56:K65)</f>
        <v>55.81818181818182</v>
      </c>
      <c r="M56" s="14">
        <f>MEDIAN(K56:K65)</f>
        <v>46.5</v>
      </c>
      <c r="N56" s="22">
        <f>'All - Raw Data Analysis'!P57</f>
        <v>-61.56055555555555</v>
      </c>
      <c r="O56" s="17">
        <f>AVERAGEA(N56:N65)</f>
        <v>-50.90006060606061</v>
      </c>
      <c r="P56" s="17">
        <f>MEDIAN(N56:N65)</f>
        <v>-56.75394444444444</v>
      </c>
    </row>
    <row r="57" ht="20.7" customHeight="1">
      <c r="A57" s="27">
        <v>1905</v>
      </c>
      <c r="B57" s="27">
        <v>5</v>
      </c>
      <c r="C57" s="27">
        <f>AVERAGEA(B57:B66)</f>
        <v>6.181818181818182</v>
      </c>
      <c r="D57" s="27">
        <f>MEDIAN(B57:B66)</f>
        <v>6</v>
      </c>
      <c r="E57" s="14">
        <v>1</v>
      </c>
      <c r="F57" s="14">
        <f>AVERAGE(E57:E66)</f>
        <v>3.3</v>
      </c>
      <c r="G57" s="14">
        <f>MEDIAN(E57:E66)</f>
        <v>3.5</v>
      </c>
      <c r="H57" s="14">
        <v>1</v>
      </c>
      <c r="I57" s="14">
        <f>AVERAGE(H57:H66)</f>
        <v>1</v>
      </c>
      <c r="J57" s="14">
        <f>MEDIAN(H57:H66)</f>
        <v>1</v>
      </c>
      <c r="K57" s="14">
        <v>28</v>
      </c>
      <c r="L57" s="14">
        <f>AVERAGEA(K57:K66)</f>
        <v>53.36363636363637</v>
      </c>
      <c r="M57" s="14">
        <f>MEDIAN(K57:K66)</f>
        <v>46.5</v>
      </c>
      <c r="N57" s="22">
        <f>'All - Raw Data Analysis'!P58</f>
        <v>-53.02188888888889</v>
      </c>
      <c r="O57" s="17">
        <f>AVERAGEA(N57:N66)</f>
        <v>-49.8139494949495</v>
      </c>
      <c r="P57" s="17">
        <f>MEDIAN(N57:N66)</f>
        <v>-53.07027777777778</v>
      </c>
    </row>
    <row r="58" ht="20.7" customHeight="1">
      <c r="A58" s="27">
        <v>1906</v>
      </c>
      <c r="B58" s="27">
        <v>11</v>
      </c>
      <c r="C58" s="27">
        <f>AVERAGEA(B58:B67)</f>
        <v>6.272727272727272</v>
      </c>
      <c r="D58" s="27">
        <f>MEDIAN(B58:B67)</f>
        <v>6</v>
      </c>
      <c r="E58" s="14">
        <v>6</v>
      </c>
      <c r="F58" s="14">
        <f>AVERAGE(E58:E67)</f>
        <v>3.7</v>
      </c>
      <c r="G58" s="14">
        <f>MEDIAN(E58:E67)</f>
        <v>4</v>
      </c>
      <c r="H58" s="14">
        <v>3</v>
      </c>
      <c r="I58" s="14">
        <f>AVERAGE(H58:H67)</f>
        <v>1.181818181818182</v>
      </c>
      <c r="J58" s="14">
        <f>MEDIAN(H58:H67)</f>
        <v>1</v>
      </c>
      <c r="K58" s="14">
        <v>163</v>
      </c>
      <c r="L58" s="14">
        <f>AVERAGEA(K58:K67)</f>
        <v>62.63636363636363</v>
      </c>
      <c r="M58" s="14">
        <f>MEDIAN(K58:K67)</f>
        <v>60.5</v>
      </c>
      <c r="N58" s="22">
        <f>'All - Raw Data Analysis'!P59</f>
        <v>-52.02444444444445</v>
      </c>
      <c r="O58" s="17">
        <f>AVERAGEA(N58:N67)</f>
        <v>-49.01049494949496</v>
      </c>
      <c r="P58" s="17">
        <f>MEDIAN(N58:N67)</f>
        <v>-52.95827777777778</v>
      </c>
    </row>
    <row r="59" ht="20.7" customHeight="1">
      <c r="A59" s="27">
        <v>1907</v>
      </c>
      <c r="B59" s="27">
        <v>5</v>
      </c>
      <c r="C59" s="27">
        <f>AVERAGEA(B59:B68)</f>
        <v>6.636363636363637</v>
      </c>
      <c r="D59" s="27">
        <f>MEDIAN(B59:B68)</f>
        <v>6</v>
      </c>
      <c r="E59" s="14">
        <v>0</v>
      </c>
      <c r="F59" s="14">
        <f>AVERAGE(E59:E68)</f>
        <v>4.1</v>
      </c>
      <c r="G59" s="14">
        <f>MEDIAN(E59:E68)</f>
        <v>4</v>
      </c>
      <c r="H59" s="14">
        <v>0</v>
      </c>
      <c r="I59" s="14">
        <f>AVERAGE(H59:H68)</f>
        <v>1.363636363636364</v>
      </c>
      <c r="J59" s="14">
        <f>MEDIAN(H59:H68)</f>
        <v>1</v>
      </c>
      <c r="K59" s="14">
        <v>13</v>
      </c>
      <c r="L59" s="14">
        <f>AVERAGEA(K59:K68)</f>
        <v>60.90909090909091</v>
      </c>
      <c r="M59" s="14">
        <f>MEDIAN(K59:K68)</f>
        <v>60.5</v>
      </c>
      <c r="N59" s="22">
        <f>'All - Raw Data Analysis'!P60</f>
        <v>-53.11866666666666</v>
      </c>
      <c r="O59" s="17">
        <f>AVERAGEA(N59:N68)</f>
        <v>-47.90205176767677</v>
      </c>
      <c r="P59" s="17">
        <f>MEDIAN(N59:N68)</f>
        <v>-52.95827777777778</v>
      </c>
    </row>
    <row r="60" ht="20.7" customHeight="1">
      <c r="A60" s="27">
        <v>1908</v>
      </c>
      <c r="B60" s="27">
        <v>10</v>
      </c>
      <c r="C60" s="27">
        <f>AVERAGEA(B60:B69)</f>
        <v>6.545454545454546</v>
      </c>
      <c r="D60" s="27">
        <f>MEDIAN(B60:B69)</f>
        <v>6</v>
      </c>
      <c r="E60" s="14">
        <v>6</v>
      </c>
      <c r="F60" s="14">
        <f>AVERAGE(E60:E69)</f>
        <v>4.3</v>
      </c>
      <c r="G60" s="14">
        <f>MEDIAN(E60:E69)</f>
        <v>4</v>
      </c>
      <c r="H60" s="14">
        <v>1</v>
      </c>
      <c r="I60" s="14">
        <f>AVERAGE(H60:H69)</f>
        <v>1.545454545454545</v>
      </c>
      <c r="J60" s="14">
        <f>MEDIAN(H60:H69)</f>
        <v>1</v>
      </c>
      <c r="K60" s="14">
        <v>95</v>
      </c>
      <c r="L60" s="14">
        <f>AVERAGEA(K60:K69)</f>
        <v>65.27272727272727</v>
      </c>
      <c r="M60" s="14">
        <f>MEDIAN(K60:K69)</f>
        <v>62.5</v>
      </c>
      <c r="N60" s="22">
        <f>'All - Raw Data Analysis'!P61</f>
        <v>-61.05833333333333</v>
      </c>
      <c r="O60" s="17">
        <f>AVERAGEA(N60:N69)</f>
        <v>-47.57161742424242</v>
      </c>
      <c r="P60" s="17">
        <f>MEDIAN(N60:N69)</f>
        <v>-51.20561111111111</v>
      </c>
    </row>
    <row r="61" ht="20.7" customHeight="1">
      <c r="A61" s="27">
        <v>1909</v>
      </c>
      <c r="B61" s="27">
        <v>12</v>
      </c>
      <c r="C61" s="27">
        <f>AVERAGEA(B61:B70)</f>
        <v>6.181818181818182</v>
      </c>
      <c r="D61" s="27">
        <f>MEDIAN(B61:B70)</f>
        <v>6</v>
      </c>
      <c r="E61" s="14">
        <v>6</v>
      </c>
      <c r="F61" s="14">
        <f>AVERAGE(E61:E70)</f>
        <v>4.1</v>
      </c>
      <c r="G61" s="14">
        <f>MEDIAN(E61:E70)</f>
        <v>4</v>
      </c>
      <c r="H61" s="14">
        <v>4</v>
      </c>
      <c r="I61" s="14">
        <f>AVERAGE(H61:H70)</f>
        <v>1.545454545454545</v>
      </c>
      <c r="J61" s="14">
        <f>MEDIAN(H61:H70)</f>
        <v>1</v>
      </c>
      <c r="K61" s="14">
        <v>93</v>
      </c>
      <c r="L61" s="14">
        <f>AVERAGEA(K61:K70)</f>
        <v>60.27272727272727</v>
      </c>
      <c r="M61" s="14">
        <f>MEDIAN(K61:K70)</f>
        <v>59</v>
      </c>
      <c r="N61" s="22">
        <f>'All - Raw Data Analysis'!P62</f>
        <v>-62.07366666666667</v>
      </c>
      <c r="O61" s="17">
        <f>AVERAGEA(N61:N70)</f>
        <v>-46.13580934343434</v>
      </c>
      <c r="P61" s="17">
        <f>MEDIAN(N61:N70)</f>
        <v>-49.54861111111111</v>
      </c>
    </row>
    <row r="62" ht="20.7" customHeight="1">
      <c r="A62" s="27">
        <v>1910</v>
      </c>
      <c r="B62" s="27">
        <v>5</v>
      </c>
      <c r="C62" s="27">
        <f>AVERAGEA(B62:B71)</f>
        <v>5.545454545454546</v>
      </c>
      <c r="D62" s="27">
        <f>MEDIAN(B62:B71)</f>
        <v>6</v>
      </c>
      <c r="E62" s="14">
        <v>3</v>
      </c>
      <c r="F62" s="14">
        <f>AVERAGE(E62:E71)</f>
        <v>3.7</v>
      </c>
      <c r="G62" s="14">
        <f>MEDIAN(E62:E71)</f>
        <v>3.5</v>
      </c>
      <c r="H62" s="14">
        <v>1</v>
      </c>
      <c r="I62" s="14">
        <f>AVERAGE(H62:H71)</f>
        <v>1.272727272727273</v>
      </c>
      <c r="J62" s="14">
        <f>MEDIAN(H62:H71)</f>
        <v>1</v>
      </c>
      <c r="K62" s="14">
        <v>64</v>
      </c>
      <c r="L62" s="14">
        <f>AVERAGEA(K62:K71)</f>
        <v>56.81818181818182</v>
      </c>
      <c r="M62" s="14">
        <f>MEDIAN(K62:K71)</f>
        <v>56</v>
      </c>
      <c r="N62" s="22">
        <f>'All - Raw Data Analysis'!P63</f>
        <v>-60.38922222222222</v>
      </c>
      <c r="O62" s="17">
        <f>AVERAGEA(N62:N71)</f>
        <v>-43.42499116161616</v>
      </c>
      <c r="P62" s="17">
        <f>MEDIAN(N62:N71)</f>
        <v>-47.37416666666667</v>
      </c>
    </row>
    <row r="63" ht="20.7" customHeight="1">
      <c r="A63" s="27">
        <v>1911</v>
      </c>
      <c r="B63" s="27">
        <v>6</v>
      </c>
      <c r="C63" s="27">
        <f>AVERAGEA(B63:B72)</f>
        <v>5.545454545454546</v>
      </c>
      <c r="D63" s="27">
        <f>MEDIAN(B63:B72)</f>
        <v>6</v>
      </c>
      <c r="E63" s="14">
        <v>3</v>
      </c>
      <c r="F63" s="14">
        <f>AVERAGE(E63:E72)</f>
        <v>3.8</v>
      </c>
      <c r="G63" s="14">
        <f>MEDIAN(E63:E72)</f>
        <v>4</v>
      </c>
      <c r="H63" s="14">
        <v>0</v>
      </c>
      <c r="I63" s="14">
        <f>AVERAGE(H63:H72)</f>
        <v>1.181818181818182</v>
      </c>
      <c r="J63" s="14">
        <f>MEDIAN(H63:H72)</f>
        <v>1</v>
      </c>
      <c r="K63" s="14">
        <v>35</v>
      </c>
      <c r="L63" s="14">
        <f>AVERAGEA(K63:K72)</f>
        <v>53.72727272727273</v>
      </c>
      <c r="M63" s="14">
        <f>MEDIAN(K63:K72)</f>
        <v>47.5</v>
      </c>
      <c r="N63" s="22">
        <f>'All - Raw Data Analysis'!P64</f>
        <v>-62.26483333333334</v>
      </c>
      <c r="O63" s="17">
        <f>AVERAGEA(N63:N72)</f>
        <v>-41.22756691919192</v>
      </c>
      <c r="P63" s="17">
        <f>MEDIAN(N63:N72)</f>
        <v>-44.72416666666667</v>
      </c>
    </row>
    <row r="64" ht="20.7" customHeight="1">
      <c r="A64" s="27">
        <v>1912</v>
      </c>
      <c r="B64" s="27">
        <v>7</v>
      </c>
      <c r="C64" s="27">
        <f>AVERAGEA(B64:B73)</f>
        <v>5.636363636363637</v>
      </c>
      <c r="D64" s="27">
        <f>MEDIAN(B64:B73)</f>
        <v>6</v>
      </c>
      <c r="E64" s="14">
        <v>4</v>
      </c>
      <c r="F64" s="14">
        <f>AVERAGE(E64:E73)</f>
        <v>4</v>
      </c>
      <c r="G64" s="14">
        <f>MEDIAN(E64:E73)</f>
        <v>4</v>
      </c>
      <c r="H64" s="14">
        <v>1</v>
      </c>
      <c r="I64" s="14">
        <f>AVERAGE(H64:H73)</f>
        <v>1.363636363636364</v>
      </c>
      <c r="J64" s="14">
        <f>MEDIAN(H64:H73)</f>
        <v>1</v>
      </c>
      <c r="K64" s="14">
        <v>57</v>
      </c>
      <c r="L64" s="14">
        <f>AVERAGEA(K64:K73)</f>
        <v>58.45454545454545</v>
      </c>
      <c r="M64" s="14">
        <f>MEDIAN(K64:K73)</f>
        <v>56</v>
      </c>
      <c r="N64" s="22">
        <f>'All - Raw Data Analysis'!P65</f>
        <v>-52.79788888888889</v>
      </c>
      <c r="O64" s="17">
        <f>AVERAGEA(N64:N73)</f>
        <v>-39.97498106060606</v>
      </c>
      <c r="P64" s="17">
        <f>MEDIAN(N64:N73)</f>
        <v>-44.72416666666667</v>
      </c>
    </row>
    <row r="65" ht="20.7" customHeight="1">
      <c r="A65" s="27">
        <v>1913</v>
      </c>
      <c r="B65" s="27">
        <v>6</v>
      </c>
      <c r="C65" s="27">
        <f>AVERAGEA(B65:B74)</f>
        <v>5.454545454545454</v>
      </c>
      <c r="D65" s="27">
        <f>MEDIAN(B65:B74)</f>
        <v>5.5</v>
      </c>
      <c r="E65" s="14">
        <v>4</v>
      </c>
      <c r="F65" s="14">
        <f>AVERAGE(E65:E74)</f>
        <v>3.9</v>
      </c>
      <c r="G65" s="14">
        <f>MEDIAN(E65:E74)</f>
        <v>4</v>
      </c>
      <c r="H65" s="14">
        <v>0</v>
      </c>
      <c r="I65" s="14">
        <f>AVERAGE(H65:H74)</f>
        <v>1.363636363636364</v>
      </c>
      <c r="J65" s="14">
        <f>MEDIAN(H65:H74)</f>
        <v>1</v>
      </c>
      <c r="K65" s="14">
        <v>36</v>
      </c>
      <c r="L65" s="14">
        <f>AVERAGEA(K65:K74)</f>
        <v>58.27272727272727</v>
      </c>
      <c r="M65" s="14">
        <f>MEDIAN(K65:K74)</f>
        <v>55</v>
      </c>
      <c r="N65" s="22">
        <f>'All - Raw Data Analysis'!P66</f>
        <v>-41.59116666666667</v>
      </c>
      <c r="O65" s="17">
        <f>AVERAGEA(N65:N74)</f>
        <v>-39.75590025252524</v>
      </c>
      <c r="P65" s="17">
        <f>MEDIAN(N65:N74)</f>
        <v>-44.72416666666667</v>
      </c>
    </row>
    <row r="66" ht="20.7" customHeight="1">
      <c r="A66" s="27">
        <v>1914</v>
      </c>
      <c r="B66" s="27">
        <v>1</v>
      </c>
      <c r="C66" s="27">
        <f>AVERAGEA(B66:B75)</f>
        <v>5.727272727272728</v>
      </c>
      <c r="D66" s="27">
        <f>MEDIAN(B66:B75)</f>
        <v>5.5</v>
      </c>
      <c r="E66" s="14">
        <v>0</v>
      </c>
      <c r="F66" s="14">
        <f>AVERAGE(E66:E75)</f>
        <v>3.9</v>
      </c>
      <c r="G66" s="14">
        <f>MEDIAN(E66:E75)</f>
        <v>4</v>
      </c>
      <c r="H66" s="14">
        <v>0</v>
      </c>
      <c r="I66" s="14">
        <f>AVERAGE(H66:H75)</f>
        <v>1.454545454545455</v>
      </c>
      <c r="J66" s="14">
        <f>MEDIAN(H66:H75)</f>
        <v>1</v>
      </c>
      <c r="K66" s="14">
        <v>3</v>
      </c>
      <c r="L66" s="14">
        <f>AVERAGEA(K66:K75)</f>
        <v>59.45454545454545</v>
      </c>
      <c r="M66" s="14">
        <f>MEDIAN(K66:K75)</f>
        <v>55</v>
      </c>
      <c r="N66" s="22">
        <f>'All - Raw Data Analysis'!P67</f>
        <v>-49.61333333333333</v>
      </c>
      <c r="O66" s="17">
        <f>AVERAGEA(N66:N75)</f>
        <v>-40.5009558080808</v>
      </c>
      <c r="P66" s="17">
        <f>MEDIAN(N66:N75)</f>
        <v>-46.87541666666667</v>
      </c>
    </row>
    <row r="67" ht="20.7" customHeight="1">
      <c r="A67" s="27">
        <v>1915</v>
      </c>
      <c r="B67" s="27">
        <v>6</v>
      </c>
      <c r="C67" s="27">
        <f>AVERAGEA(B67:B76)</f>
        <v>6.636363636363637</v>
      </c>
      <c r="D67" s="27">
        <f>MEDIAN(B67:B76)</f>
        <v>6</v>
      </c>
      <c r="E67" s="14">
        <v>5</v>
      </c>
      <c r="F67" s="14">
        <f>AVERAGE(E67:E76)</f>
        <v>4.4</v>
      </c>
      <c r="G67" s="14">
        <f>MEDIAN(E67:E76)</f>
        <v>4</v>
      </c>
      <c r="H67" s="14">
        <v>3</v>
      </c>
      <c r="I67" s="14">
        <f>AVERAGE(H67:H76)</f>
        <v>1.636363636363636</v>
      </c>
      <c r="J67" s="14">
        <f>MEDIAN(H67:H76)</f>
        <v>1.5</v>
      </c>
      <c r="K67" s="14">
        <v>130</v>
      </c>
      <c r="L67" s="14">
        <f>AVERAGEA(K67:K76)</f>
        <v>68.27272727272727</v>
      </c>
      <c r="M67" s="14">
        <f>MEDIAN(K67:K76)</f>
        <v>58</v>
      </c>
      <c r="N67" s="22">
        <f>'All - Raw Data Analysis'!P68</f>
        <v>-44.18388888888889</v>
      </c>
      <c r="O67" s="17">
        <f>AVERAGEA(N67:N76)</f>
        <v>-40.61350631313132</v>
      </c>
      <c r="P67" s="17">
        <f>MEDIAN(N67:N76)</f>
        <v>-46.87541666666667</v>
      </c>
    </row>
    <row r="68" ht="20.7" customHeight="1">
      <c r="A68" s="27">
        <v>1916</v>
      </c>
      <c r="B68" s="27">
        <v>15</v>
      </c>
      <c r="C68" s="27">
        <f>AVERAGEA(B68:B77)</f>
        <v>6.454545454545454</v>
      </c>
      <c r="D68" s="27">
        <f>MEDIAN(B68:B77)</f>
        <v>5.5</v>
      </c>
      <c r="E68" s="14">
        <v>10</v>
      </c>
      <c r="F68" s="14">
        <f>AVERAGE(E68:E77)</f>
        <v>4</v>
      </c>
      <c r="G68" s="14">
        <f>MEDIAN(E68:E77)</f>
        <v>4</v>
      </c>
      <c r="H68" s="14">
        <v>5</v>
      </c>
      <c r="I68" s="14">
        <f>AVERAGE(H68:H77)</f>
        <v>1.363636363636364</v>
      </c>
      <c r="J68" s="14">
        <f>MEDIAN(H68:H77)</f>
        <v>1</v>
      </c>
      <c r="K68" s="14">
        <v>144</v>
      </c>
      <c r="L68" s="14">
        <f>AVERAGEA(K68:K77)</f>
        <v>57.09090909090909</v>
      </c>
      <c r="M68" s="14">
        <f>MEDIAN(K68:K77)</f>
        <v>55</v>
      </c>
      <c r="N68" s="22">
        <f>'All - Raw Data Analysis'!P69</f>
        <v>-39.83156944444444</v>
      </c>
      <c r="O68" s="17">
        <f>AVERAGEA(N68:N77)</f>
        <v>-40.76946085858586</v>
      </c>
      <c r="P68" s="17">
        <f>MEDIAN(N68:N77)</f>
        <v>-47.19288888888889</v>
      </c>
    </row>
    <row r="69" ht="20.7" customHeight="1">
      <c r="A69" s="27">
        <v>1917</v>
      </c>
      <c r="B69" s="27">
        <v>4</v>
      </c>
      <c r="C69" s="27">
        <f>AVERAGEA(B69:B78)</f>
        <v>6.090909090909091</v>
      </c>
      <c r="D69" s="27">
        <f>MEDIAN(B69:B78)</f>
        <v>5.5</v>
      </c>
      <c r="E69" s="14">
        <v>2</v>
      </c>
      <c r="F69" s="14">
        <f>AVERAGE(E69:E78)</f>
        <v>3.8</v>
      </c>
      <c r="G69" s="14">
        <f>MEDIAN(E69:E78)</f>
        <v>4</v>
      </c>
      <c r="H69" s="14">
        <v>2</v>
      </c>
      <c r="I69" s="14">
        <f>AVERAGE(H69:H78)</f>
        <v>1.454545454545455</v>
      </c>
      <c r="J69" s="14">
        <f>MEDIAN(H69:H78)</f>
        <v>1</v>
      </c>
      <c r="K69" s="14">
        <v>61</v>
      </c>
      <c r="L69" s="14">
        <f>AVERAGEA(K69:K78)</f>
        <v>64.90909090909091</v>
      </c>
      <c r="M69" s="14">
        <f>MEDIAN(K69:K78)</f>
        <v>55</v>
      </c>
      <c r="N69" s="22">
        <f>'All - Raw Data Analysis'!P70</f>
        <v>-49.48388888888889</v>
      </c>
      <c r="O69" s="17">
        <f>AVERAGEA(N69:N78)</f>
        <v>-40.96638888888889</v>
      </c>
      <c r="P69" s="17">
        <f>MEDIAN(N69:N78)</f>
        <v>-47.19288888888889</v>
      </c>
    </row>
    <row r="70" ht="20.7" customHeight="1">
      <c r="A70" s="27">
        <v>1918</v>
      </c>
      <c r="B70" s="27">
        <v>6</v>
      </c>
      <c r="C70" s="27">
        <f>AVERAGEA(B70:B79)</f>
        <v>6.454545454545454</v>
      </c>
      <c r="D70" s="27">
        <f>MEDIAN(B70:B79)</f>
        <v>6.5</v>
      </c>
      <c r="E70" s="14">
        <v>4</v>
      </c>
      <c r="F70" s="14">
        <f>AVERAGE(E70:E79)</f>
        <v>4</v>
      </c>
      <c r="G70" s="14">
        <f>MEDIAN(E70:E79)</f>
        <v>4</v>
      </c>
      <c r="H70" s="14">
        <v>1</v>
      </c>
      <c r="I70" s="14">
        <f>AVERAGE(H70:H79)</f>
        <v>1.363636363636364</v>
      </c>
      <c r="J70" s="14">
        <f>MEDIAN(H70:H79)</f>
        <v>1</v>
      </c>
      <c r="K70" s="14">
        <v>40</v>
      </c>
      <c r="L70" s="14">
        <f>AVERAGEA(K70:K79)</f>
        <v>64.45454545454545</v>
      </c>
      <c r="M70" s="14">
        <f>MEDIAN(K70:K79)</f>
        <v>55</v>
      </c>
      <c r="N70" s="22">
        <f>'All - Raw Data Analysis'!P71</f>
        <v>-45.26444444444444</v>
      </c>
      <c r="O70" s="17">
        <f>AVERAGEA(N70:N79)</f>
        <v>-40.47237373737374</v>
      </c>
      <c r="P70" s="17">
        <f>MEDIAN(N70:N79)</f>
        <v>-45.58191666666666</v>
      </c>
    </row>
    <row r="71" ht="20.7" customHeight="1">
      <c r="A71" s="27">
        <v>1919</v>
      </c>
      <c r="B71" s="27">
        <v>5</v>
      </c>
      <c r="C71" s="27">
        <f>AVERAGEA(B71:B80)</f>
        <v>6.454545454545454</v>
      </c>
      <c r="D71" s="27">
        <f>MEDIAN(B71:B80)</f>
        <v>6.5</v>
      </c>
      <c r="E71" s="14">
        <v>2</v>
      </c>
      <c r="F71" s="14">
        <f>AVERAGE(E71:E80)</f>
        <v>4</v>
      </c>
      <c r="G71" s="14">
        <f>MEDIAN(E71:E80)</f>
        <v>4</v>
      </c>
      <c r="H71" s="14">
        <v>1</v>
      </c>
      <c r="I71" s="14">
        <f>AVERAGE(H71:H80)</f>
        <v>1.363636363636364</v>
      </c>
      <c r="J71" s="14">
        <f>MEDIAN(H71:H80)</f>
        <v>1</v>
      </c>
      <c r="K71" s="14">
        <v>55</v>
      </c>
      <c r="L71" s="14">
        <f>AVERAGEA(K71:K80)</f>
        <v>68.36363636363636</v>
      </c>
      <c r="M71" s="14">
        <f>MEDIAN(K71:K80)</f>
        <v>55.5</v>
      </c>
      <c r="N71" s="22">
        <f>'All - Raw Data Analysis'!P72</f>
        <v>-32.25466666666667</v>
      </c>
      <c r="O71" s="17">
        <f>AVERAGEA(N71:N80)</f>
        <v>-40.64183838383838</v>
      </c>
      <c r="P71" s="17">
        <f>MEDIAN(N71:N80)</f>
        <v>-46.51397222222222</v>
      </c>
    </row>
    <row r="72" ht="20.7" customHeight="1">
      <c r="A72" s="27">
        <v>1920</v>
      </c>
      <c r="B72" s="27">
        <v>5</v>
      </c>
      <c r="C72" s="27">
        <f>AVERAGEA(B72:B81)</f>
        <v>6.454545454545454</v>
      </c>
      <c r="D72" s="27">
        <f>MEDIAN(B72:B81)</f>
        <v>6.5</v>
      </c>
      <c r="E72" s="14">
        <v>4</v>
      </c>
      <c r="F72" s="14">
        <f>AVERAGE(E72:E81)</f>
        <v>4.1</v>
      </c>
      <c r="G72" s="14">
        <f>MEDIAN(E72:E81)</f>
        <v>4</v>
      </c>
      <c r="H72" s="14">
        <v>0</v>
      </c>
      <c r="I72" s="14">
        <f>AVERAGE(H72:H81)</f>
        <v>1.363636363636364</v>
      </c>
      <c r="J72" s="14">
        <f>MEDIAN(H72:H81)</f>
        <v>1</v>
      </c>
      <c r="K72" s="14">
        <v>30</v>
      </c>
      <c r="L72" s="14">
        <f>AVERAGEA(K72:K81)</f>
        <v>67.72727272727273</v>
      </c>
      <c r="M72" s="14">
        <f>MEDIAN(K72:K81)</f>
        <v>55.5</v>
      </c>
      <c r="N72" s="22">
        <f>'All - Raw Data Analysis'!P73</f>
        <v>-36.21755555555555</v>
      </c>
      <c r="O72" s="17">
        <f>AVERAGEA(N72:N81)</f>
        <v>-42.07166666666667</v>
      </c>
      <c r="P72" s="17">
        <f>MEDIAN(N72:N81)</f>
        <v>-47.55566666666667</v>
      </c>
    </row>
    <row r="73" ht="20.7" customHeight="1">
      <c r="A73" s="27">
        <v>1921</v>
      </c>
      <c r="B73" s="27">
        <v>7</v>
      </c>
      <c r="C73" s="27">
        <f>AVERAGEA(B73:B82)</f>
        <v>6.272727272727272</v>
      </c>
      <c r="D73" s="27">
        <f>MEDIAN(B73:B82)</f>
        <v>6.5</v>
      </c>
      <c r="E73" s="14">
        <v>5</v>
      </c>
      <c r="F73" s="14">
        <f>AVERAGE(E73:E82)</f>
        <v>3.9</v>
      </c>
      <c r="G73" s="14">
        <f>MEDIAN(E73:E82)</f>
        <v>4</v>
      </c>
      <c r="H73" s="14">
        <v>2</v>
      </c>
      <c r="I73" s="14">
        <f>AVERAGE(H73:H82)</f>
        <v>1.545454545454545</v>
      </c>
      <c r="J73" s="14">
        <f>MEDIAN(H73:H82)</f>
        <v>1</v>
      </c>
      <c r="K73" s="14">
        <v>87</v>
      </c>
      <c r="L73" s="14">
        <f>AVERAGEA(K73:K82)</f>
        <v>69.54545454545455</v>
      </c>
      <c r="M73" s="14">
        <f>MEDIAN(K73:K82)</f>
        <v>55.5</v>
      </c>
      <c r="N73" s="22">
        <f>'All - Raw Data Analysis'!P74</f>
        <v>-48.48638888888888</v>
      </c>
      <c r="O73" s="17">
        <f>AVERAGEA(N73:N82)</f>
        <v>-42.51653535353535</v>
      </c>
      <c r="P73" s="17">
        <f>MEDIAN(N73:N82)</f>
        <v>-47.55566666666667</v>
      </c>
    </row>
    <row r="74" ht="20.7" customHeight="1">
      <c r="A74" s="27">
        <v>1922</v>
      </c>
      <c r="B74" s="27">
        <v>5</v>
      </c>
      <c r="C74" s="27">
        <f>AVERAGEA(B74:B83)</f>
        <v>6.818181818181818</v>
      </c>
      <c r="D74" s="27">
        <f>MEDIAN(B74:B83)</f>
        <v>7</v>
      </c>
      <c r="E74" s="14">
        <v>3</v>
      </c>
      <c r="F74" s="14">
        <f>AVERAGE(E74:E83)</f>
        <v>3.7</v>
      </c>
      <c r="G74" s="14">
        <f>MEDIAN(E74:E83)</f>
        <v>3.5</v>
      </c>
      <c r="H74" s="14">
        <v>1</v>
      </c>
      <c r="I74" s="14">
        <f>AVERAGE(H74:H83)</f>
        <v>1.454545454545455</v>
      </c>
      <c r="J74" s="14">
        <f>MEDIAN(H74:H83)</f>
        <v>1</v>
      </c>
      <c r="K74" s="14">
        <v>55</v>
      </c>
      <c r="L74" s="14">
        <f>AVERAGEA(K74:K83)</f>
        <v>66</v>
      </c>
      <c r="M74" s="14">
        <f>MEDIAN(K74:K83)</f>
        <v>52.5</v>
      </c>
      <c r="N74" s="22">
        <f>'All - Raw Data Analysis'!P75</f>
        <v>-50.388</v>
      </c>
      <c r="O74" s="17">
        <f>AVERAGEA(N74:N83)</f>
        <v>-41.79959595959596</v>
      </c>
      <c r="P74" s="17">
        <f>MEDIAN(N74:N83)</f>
        <v>-46.51397222222222</v>
      </c>
    </row>
    <row r="75" ht="20.7" customHeight="1">
      <c r="A75" s="27">
        <v>1923</v>
      </c>
      <c r="B75" s="27">
        <v>9</v>
      </c>
      <c r="C75" s="27">
        <f>AVERAGEA(B75:B84)</f>
        <v>7.727272727272728</v>
      </c>
      <c r="D75" s="27">
        <f>MEDIAN(B75:B84)</f>
        <v>8.5</v>
      </c>
      <c r="E75" s="14">
        <v>4</v>
      </c>
      <c r="F75" s="14">
        <f>AVERAGE(E75:E84)</f>
        <v>4</v>
      </c>
      <c r="G75" s="14">
        <f>MEDIAN(E75:E84)</f>
        <v>4</v>
      </c>
      <c r="H75" s="14">
        <v>1</v>
      </c>
      <c r="I75" s="14">
        <f>AVERAGE(H75:H84)</f>
        <v>1.727272727272727</v>
      </c>
      <c r="J75" s="14">
        <f>MEDIAN(H75:H84)</f>
        <v>1</v>
      </c>
      <c r="K75" s="14">
        <v>49</v>
      </c>
      <c r="L75" s="14">
        <f>AVERAGEA(K75:K84)</f>
        <v>76.45454545454545</v>
      </c>
      <c r="M75" s="14">
        <f>MEDIAN(K75:K84)</f>
        <v>53</v>
      </c>
      <c r="N75" s="22">
        <f>'All - Raw Data Analysis'!P76</f>
        <v>-49.78677777777777</v>
      </c>
      <c r="O75" s="17">
        <f>AVERAGEA(N75:N84)</f>
        <v>-41.21154545454545</v>
      </c>
      <c r="P75" s="17">
        <f>MEDIAN(N75:N84)</f>
        <v>-44.97455555555555</v>
      </c>
    </row>
    <row r="76" ht="20.7" customHeight="1">
      <c r="A76" s="27">
        <v>1924</v>
      </c>
      <c r="B76" s="27">
        <v>11</v>
      </c>
      <c r="C76" s="27">
        <f>AVERAGEA(B76:B85)</f>
        <v>8.727272727272727</v>
      </c>
      <c r="D76" s="27">
        <f>MEDIAN(B76:B85)</f>
        <v>9.5</v>
      </c>
      <c r="E76" s="14">
        <v>5</v>
      </c>
      <c r="F76" s="14">
        <f>AVERAGE(E76:E85)</f>
        <v>4.7</v>
      </c>
      <c r="G76" s="14">
        <f>MEDIAN(E76:E85)</f>
        <v>4</v>
      </c>
      <c r="H76" s="14">
        <v>2</v>
      </c>
      <c r="I76" s="14">
        <f>AVERAGE(H76:H85)</f>
        <v>2.181818181818182</v>
      </c>
      <c r="J76" s="14">
        <f>MEDIAN(H76:H85)</f>
        <v>1.5</v>
      </c>
      <c r="K76" s="14">
        <v>100</v>
      </c>
      <c r="L76" s="14">
        <f>AVERAGEA(K76:K85)</f>
        <v>95.54545454545455</v>
      </c>
      <c r="M76" s="14">
        <f>MEDIAN(K76:K85)</f>
        <v>69.5</v>
      </c>
      <c r="N76" s="22">
        <f>'All - Raw Data Analysis'!P77</f>
        <v>-50.85138888888889</v>
      </c>
      <c r="O76" s="17">
        <f>AVERAGEA(N76:N85)</f>
        <v>-40.84313636363635</v>
      </c>
      <c r="P76" s="17">
        <f>MEDIAN(N76:N85)</f>
        <v>-44.892</v>
      </c>
    </row>
    <row r="77" ht="20.7" customHeight="1">
      <c r="A77" s="27">
        <v>1925</v>
      </c>
      <c r="B77" s="27">
        <v>4</v>
      </c>
      <c r="C77" s="27">
        <f>AVERAGEA(B77:B86)</f>
        <v>8.909090909090908</v>
      </c>
      <c r="D77" s="27">
        <f>MEDIAN(B77:B86)</f>
        <v>9.5</v>
      </c>
      <c r="E77" s="14">
        <v>1</v>
      </c>
      <c r="F77" s="14">
        <f>AVERAGE(E77:E86)</f>
        <v>4.9</v>
      </c>
      <c r="G77" s="14">
        <f>MEDIAN(E77:E86)</f>
        <v>4</v>
      </c>
      <c r="H77" s="14">
        <v>0</v>
      </c>
      <c r="I77" s="14">
        <f>AVERAGE(H77:H86)</f>
        <v>2.090909090909091</v>
      </c>
      <c r="J77" s="14">
        <f>MEDIAN(H77:H86)</f>
        <v>1</v>
      </c>
      <c r="K77" s="14">
        <v>7</v>
      </c>
      <c r="L77" s="14">
        <f>AVERAGEA(K77:K86)</f>
        <v>90.81818181818181</v>
      </c>
      <c r="M77" s="14">
        <f>MEDIAN(K77:K86)</f>
        <v>53</v>
      </c>
      <c r="N77" s="22">
        <f>'All - Raw Data Analysis'!P78</f>
        <v>-45.89938888888889</v>
      </c>
      <c r="O77" s="17">
        <f>AVERAGEA(N77:N86)</f>
        <v>-40.10606060606062</v>
      </c>
      <c r="P77" s="17">
        <f>MEDIAN(N77:N86)</f>
        <v>-43.98458333333333</v>
      </c>
    </row>
    <row r="78" ht="20.7" customHeight="1">
      <c r="A78" s="27">
        <v>1926</v>
      </c>
      <c r="B78" s="27">
        <v>11</v>
      </c>
      <c r="C78" s="27">
        <f>AVERAGEA(B78:B87)</f>
        <v>9.272727272727273</v>
      </c>
      <c r="D78" s="27">
        <f>MEDIAN(B78:B87)</f>
        <v>9.5</v>
      </c>
      <c r="E78" s="14">
        <v>8</v>
      </c>
      <c r="F78" s="14">
        <f>AVERAGE(E78:E87)</f>
        <v>5.3</v>
      </c>
      <c r="G78" s="14">
        <f>MEDIAN(E78:E87)</f>
        <v>4.5</v>
      </c>
      <c r="H78" s="14">
        <v>6</v>
      </c>
      <c r="I78" s="14">
        <f>AVERAGE(H78:H87)</f>
        <v>2.363636363636364</v>
      </c>
      <c r="J78" s="14">
        <f>MEDIAN(H78:H87)</f>
        <v>1.5</v>
      </c>
      <c r="K78" s="14">
        <v>230</v>
      </c>
      <c r="L78" s="14">
        <f>AVERAGEA(K78:K87)</f>
        <v>99.81818181818181</v>
      </c>
      <c r="M78" s="14">
        <f>MEDIAN(K78:K87)</f>
        <v>69.5</v>
      </c>
      <c r="N78" s="22">
        <f>'All - Raw Data Analysis'!P79</f>
        <v>-41.99777777777778</v>
      </c>
      <c r="O78" s="17">
        <f>AVERAGEA(N78:N87)</f>
        <v>-39.75766666666667</v>
      </c>
      <c r="P78" s="17">
        <f>MEDIAN(N78:N87)</f>
        <v>-43.33150000000001</v>
      </c>
    </row>
    <row r="79" ht="20.7" customHeight="1">
      <c r="A79" s="27">
        <v>1927</v>
      </c>
      <c r="B79" s="27">
        <v>8</v>
      </c>
      <c r="C79" s="27">
        <f>AVERAGEA(B79:B88)</f>
        <v>9.818181818181818</v>
      </c>
      <c r="D79" s="27">
        <f>MEDIAN(B79:B88)</f>
        <v>10.5</v>
      </c>
      <c r="E79" s="14">
        <v>4</v>
      </c>
      <c r="F79" s="14">
        <f>AVERAGE(E79:E88)</f>
        <v>5.2</v>
      </c>
      <c r="G79" s="14">
        <f>MEDIAN(E79:E88)</f>
        <v>4.5</v>
      </c>
      <c r="H79" s="14">
        <v>1</v>
      </c>
      <c r="I79" s="14">
        <f>AVERAGE(H79:H88)</f>
        <v>1.909090909090909</v>
      </c>
      <c r="J79" s="14">
        <f>MEDIAN(H79:H88)</f>
        <v>1</v>
      </c>
      <c r="K79" s="14">
        <v>56</v>
      </c>
      <c r="L79" s="14">
        <f>AVERAGEA(K79:K88)</f>
        <v>88</v>
      </c>
      <c r="M79" s="14">
        <f>MEDIAN(K79:K88)</f>
        <v>69.5</v>
      </c>
      <c r="N79" s="22">
        <f>'All - Raw Data Analysis'!P80</f>
        <v>-44.04972222222222</v>
      </c>
      <c r="O79" s="17">
        <f>AVERAGEA(N79:N88)</f>
        <v>-39.70034848484848</v>
      </c>
      <c r="P79" s="17">
        <f>MEDIAN(N79:N88)</f>
        <v>-43.33150000000001</v>
      </c>
    </row>
    <row r="80" ht="20.7" customHeight="1">
      <c r="A80" s="27">
        <v>1928</v>
      </c>
      <c r="B80" s="27">
        <v>6</v>
      </c>
      <c r="C80" s="27">
        <f>AVERAGEA(B80:B89)</f>
        <v>10.09090909090909</v>
      </c>
      <c r="D80" s="27">
        <f>MEDIAN(B80:B89)</f>
        <v>12</v>
      </c>
      <c r="E80" s="14">
        <v>4</v>
      </c>
      <c r="F80" s="14">
        <f>AVERAGE(E80:E89)</f>
        <v>5.2</v>
      </c>
      <c r="G80" s="14">
        <f>MEDIAN(E80:E89)</f>
        <v>4.5</v>
      </c>
      <c r="H80" s="14">
        <v>1</v>
      </c>
      <c r="I80" s="14">
        <f>AVERAGE(H80:H89)</f>
        <v>1.909090909090909</v>
      </c>
      <c r="J80" s="14">
        <f>MEDIAN(H80:H89)</f>
        <v>1</v>
      </c>
      <c r="K80" s="14">
        <v>83</v>
      </c>
      <c r="L80" s="14">
        <f>AVERAGEA(K80:K89)</f>
        <v>88.90909090909091</v>
      </c>
      <c r="M80" s="14">
        <f>MEDIAN(K80:K89)</f>
        <v>74.5</v>
      </c>
      <c r="N80" s="22">
        <f>'All - Raw Data Analysis'!P81</f>
        <v>-47.12855555555556</v>
      </c>
      <c r="O80" s="17">
        <f>AVERAGEA(N80:N89)</f>
        <v>-39.02471717171716</v>
      </c>
      <c r="P80" s="17">
        <f>MEDIAN(N80:N89)</f>
        <v>-42.40530555555556</v>
      </c>
    </row>
    <row r="81" ht="20.7" customHeight="1">
      <c r="A81" s="27">
        <v>1929</v>
      </c>
      <c r="B81" s="27">
        <v>5</v>
      </c>
      <c r="C81" s="27">
        <f>AVERAGEA(B81:B90)</f>
        <v>10.36363636363636</v>
      </c>
      <c r="D81" s="27">
        <f>MEDIAN(B81:B90)</f>
        <v>12</v>
      </c>
      <c r="E81" s="14">
        <v>3</v>
      </c>
      <c r="F81" s="14">
        <f>AVERAGE(E81:E90)</f>
        <v>5.2</v>
      </c>
      <c r="G81" s="14">
        <f>MEDIAN(E81:E90)</f>
        <v>4.5</v>
      </c>
      <c r="H81" s="14">
        <v>1</v>
      </c>
      <c r="I81" s="14">
        <f>AVERAGE(H81:H90)</f>
        <v>2</v>
      </c>
      <c r="J81" s="14">
        <f>MEDIAN(H81:H90)</f>
        <v>1.5</v>
      </c>
      <c r="K81" s="14">
        <v>48</v>
      </c>
      <c r="L81" s="14">
        <f>AVERAGEA(K81:K90)</f>
        <v>88.45454545454545</v>
      </c>
      <c r="M81" s="14">
        <f>MEDIAN(K81:K90)</f>
        <v>72</v>
      </c>
      <c r="N81" s="22">
        <f>'All - Raw Data Analysis'!P82</f>
        <v>-47.98277777777778</v>
      </c>
      <c r="O81" s="17">
        <f>AVERAGEA(N81:N90)</f>
        <v>-38.66543434343435</v>
      </c>
      <c r="P81" s="17">
        <f>MEDIAN(N81:N90)</f>
        <v>-42.40530555555556</v>
      </c>
    </row>
    <row r="82" ht="20.7" customHeight="1">
      <c r="A82" s="27">
        <v>1930</v>
      </c>
      <c r="B82" s="27">
        <v>3</v>
      </c>
      <c r="C82" s="27">
        <f>AVERAGEA(B82:B91)</f>
        <v>10.45454545454546</v>
      </c>
      <c r="D82" s="27">
        <f>MEDIAN(B82:B91)</f>
        <v>12</v>
      </c>
      <c r="E82" s="14">
        <v>2</v>
      </c>
      <c r="F82" s="14">
        <f>AVERAGE(E82:E91)</f>
        <v>5.2</v>
      </c>
      <c r="G82" s="14">
        <f>MEDIAN(E82:E91)</f>
        <v>4.5</v>
      </c>
      <c r="H82" s="14">
        <v>2</v>
      </c>
      <c r="I82" s="14">
        <f>AVERAGE(H82:H91)</f>
        <v>2</v>
      </c>
      <c r="J82" s="14">
        <f>MEDIAN(H82:H91)</f>
        <v>1.5</v>
      </c>
      <c r="K82" s="14">
        <v>50</v>
      </c>
      <c r="L82" s="14">
        <f>AVERAGEA(K82:K91)</f>
        <v>87.18181818181819</v>
      </c>
      <c r="M82" s="14">
        <f>MEDIAN(K82:K91)</f>
        <v>72</v>
      </c>
      <c r="N82" s="22">
        <f>'All - Raw Data Analysis'!P83</f>
        <v>-41.11111111111111</v>
      </c>
      <c r="O82" s="17">
        <f>AVERAGEA(N82:N91)</f>
        <v>-37.8856191919192</v>
      </c>
      <c r="P82" s="17">
        <f>MEDIAN(N82:N91)</f>
        <v>-41.71716666666666</v>
      </c>
    </row>
    <row r="83" ht="20.7" customHeight="1">
      <c r="A83" s="27">
        <v>1931</v>
      </c>
      <c r="B83" s="27">
        <v>13</v>
      </c>
      <c r="C83" s="27">
        <f>AVERAGEA(B83:B92)</f>
        <v>11</v>
      </c>
      <c r="D83" s="27">
        <f>MEDIAN(B83:B92)</f>
        <v>12</v>
      </c>
      <c r="E83" s="14">
        <v>3</v>
      </c>
      <c r="F83" s="14">
        <f>AVERAGE(E83:E92)</f>
        <v>5.6</v>
      </c>
      <c r="G83" s="14">
        <f>MEDIAN(E83:E92)</f>
        <v>5.5</v>
      </c>
      <c r="H83" s="14">
        <v>1</v>
      </c>
      <c r="I83" s="14">
        <f>AVERAGE(H83:H92)</f>
        <v>1.818181818181818</v>
      </c>
      <c r="J83" s="14">
        <f>MEDIAN(H83:H92)</f>
        <v>1</v>
      </c>
      <c r="K83" s="14">
        <v>48</v>
      </c>
      <c r="L83" s="14">
        <f>AVERAGEA(K83:K92)</f>
        <v>88.81818181818181</v>
      </c>
      <c r="M83" s="14">
        <f>MEDIAN(K83:K92)</f>
        <v>73</v>
      </c>
      <c r="N83" s="22">
        <f>'All - Raw Data Analysis'!P84</f>
        <v>-40.60005555555556</v>
      </c>
      <c r="O83" s="17">
        <f>AVERAGEA(N83:N92)</f>
        <v>-36.65440707070707</v>
      </c>
      <c r="P83" s="17">
        <f>MEDIAN(N83:N92)</f>
        <v>-41.71716666666666</v>
      </c>
    </row>
    <row r="84" ht="20.7" customHeight="1">
      <c r="A84" s="27">
        <v>1932</v>
      </c>
      <c r="B84" s="27">
        <v>15</v>
      </c>
      <c r="C84" s="27">
        <f>AVERAGEA(B84:B93)</f>
        <v>10.36363636363636</v>
      </c>
      <c r="D84" s="27">
        <f>MEDIAN(B84:B93)</f>
        <v>10</v>
      </c>
      <c r="E84" s="14">
        <v>6</v>
      </c>
      <c r="F84" s="14">
        <f>AVERAGE(E84:E93)</f>
        <v>5.7</v>
      </c>
      <c r="G84" s="14">
        <f>MEDIAN(E84:E93)</f>
        <v>5.5</v>
      </c>
      <c r="H84" s="14">
        <v>4</v>
      </c>
      <c r="I84" s="14">
        <f>AVERAGE(H84:H93)</f>
        <v>2</v>
      </c>
      <c r="J84" s="14">
        <f>MEDIAN(H84:H93)</f>
        <v>1.5</v>
      </c>
      <c r="K84" s="14">
        <v>170</v>
      </c>
      <c r="L84" s="14">
        <f>AVERAGEA(K84:K93)</f>
        <v>89.18181818181819</v>
      </c>
      <c r="M84" s="14">
        <f>MEDIAN(K84:K93)</f>
        <v>73</v>
      </c>
      <c r="N84" s="22">
        <f>'All - Raw Data Analysis'!P85</f>
        <v>-43.91944444444445</v>
      </c>
      <c r="O84" s="17">
        <f>AVERAGEA(N84:N93)</f>
        <v>-34.64518484848485</v>
      </c>
      <c r="P84" s="17">
        <f>MEDIAN(N84:N93)</f>
        <v>-41.71716666666666</v>
      </c>
    </row>
    <row r="85" ht="20.7" customHeight="1">
      <c r="A85" s="27">
        <v>1933</v>
      </c>
      <c r="B85" s="27">
        <v>20</v>
      </c>
      <c r="C85" s="27">
        <f>AVERAGEA(B85:B94)</f>
        <v>10</v>
      </c>
      <c r="D85" s="27">
        <f>MEDIAN(B85:B94)</f>
        <v>10</v>
      </c>
      <c r="E85" s="14">
        <v>11</v>
      </c>
      <c r="F85" s="14">
        <f>AVERAGE(E85:E94)</f>
        <v>5.5</v>
      </c>
      <c r="G85" s="14">
        <f>MEDIAN(E85:E94)</f>
        <v>4.5</v>
      </c>
      <c r="H85" s="14">
        <v>6</v>
      </c>
      <c r="I85" s="14">
        <f>AVERAGE(H85:H94)</f>
        <v>1.727272727272727</v>
      </c>
      <c r="J85" s="14">
        <f>MEDIAN(H85:H94)</f>
        <v>1</v>
      </c>
      <c r="K85" s="14">
        <v>259</v>
      </c>
      <c r="L85" s="14">
        <f>AVERAGEA(K85:K94)</f>
        <v>79.45454545454545</v>
      </c>
      <c r="M85" s="14">
        <f>MEDIAN(K85:K94)</f>
        <v>67</v>
      </c>
      <c r="N85" s="22">
        <f>'All - Raw Data Analysis'!P86</f>
        <v>-45.73427777777777</v>
      </c>
      <c r="O85" s="17">
        <f>AVERAGEA(N85:N94)</f>
        <v>-32.53442727272728</v>
      </c>
      <c r="P85" s="17">
        <f>MEDIAN(N85:N94)</f>
        <v>-40.38604444444445</v>
      </c>
    </row>
    <row r="86" ht="20.7" customHeight="1">
      <c r="A86" s="27">
        <v>1934</v>
      </c>
      <c r="B86" s="27">
        <v>13</v>
      </c>
      <c r="C86" s="27">
        <f>AVERAGEA(B86:B95)</f>
        <v>9.090909090909092</v>
      </c>
      <c r="D86" s="27">
        <f>MEDIAN(B86:B95)</f>
        <v>9.5</v>
      </c>
      <c r="E86" s="14">
        <v>7</v>
      </c>
      <c r="F86" s="14">
        <f>AVERAGE(E86:E95)</f>
        <v>4.9</v>
      </c>
      <c r="G86" s="14">
        <f>MEDIAN(E86:E95)</f>
        <v>4.5</v>
      </c>
      <c r="H86" s="14">
        <v>1</v>
      </c>
      <c r="I86" s="14">
        <f>AVERAGE(H86:H95)</f>
        <v>1.363636363636364</v>
      </c>
      <c r="J86" s="14">
        <f>MEDIAN(H86:H95)</f>
        <v>1</v>
      </c>
      <c r="K86" s="14">
        <v>48</v>
      </c>
      <c r="L86" s="14">
        <f>AVERAGEA(K86:K95)</f>
        <v>64.45454545454545</v>
      </c>
      <c r="M86" s="14">
        <f>MEDIAN(K86:K95)</f>
        <v>67</v>
      </c>
      <c r="N86" s="22">
        <f>'All - Raw Data Analysis'!P87</f>
        <v>-42.74355555555556</v>
      </c>
      <c r="O86" s="17">
        <f>AVERAGEA(N86:N95)</f>
        <v>-30.30002323232324</v>
      </c>
      <c r="P86" s="17">
        <f>MEDIAN(N86:N95)</f>
        <v>-38.01129444444445</v>
      </c>
    </row>
    <row r="87" ht="20.7" customHeight="1">
      <c r="A87" s="27">
        <v>1935</v>
      </c>
      <c r="B87" s="27">
        <v>8</v>
      </c>
      <c r="C87" s="27">
        <f>AVERAGEA(B87:B96)</f>
        <v>9.181818181818182</v>
      </c>
      <c r="D87" s="27">
        <f>MEDIAN(B87:B96)</f>
        <v>9.5</v>
      </c>
      <c r="E87" s="14">
        <v>5</v>
      </c>
      <c r="F87" s="14">
        <f>AVERAGE(E87:E96)</f>
        <v>5</v>
      </c>
      <c r="G87" s="14">
        <f>MEDIAN(E87:E96)</f>
        <v>4.5</v>
      </c>
      <c r="H87" s="14">
        <v>3</v>
      </c>
      <c r="I87" s="14">
        <f>AVERAGE(H87:H96)</f>
        <v>1.545454545454545</v>
      </c>
      <c r="J87" s="14">
        <f>MEDIAN(H87:H96)</f>
        <v>1.5</v>
      </c>
      <c r="K87" s="14">
        <v>106</v>
      </c>
      <c r="L87" s="14">
        <f>AVERAGEA(K87:K96)</f>
        <v>69.54545454545455</v>
      </c>
      <c r="M87" s="14">
        <f>MEDIAN(K87:K96)</f>
        <v>73</v>
      </c>
      <c r="N87" s="22">
        <f>'All - Raw Data Analysis'!P88</f>
        <v>-42.06705555555555</v>
      </c>
      <c r="O87" s="17">
        <f>AVERAGEA(N87:N96)</f>
        <v>-28.34742727272727</v>
      </c>
      <c r="P87" s="17">
        <f>MEDIAN(N87:N96)</f>
        <v>-32.09277777777778</v>
      </c>
    </row>
    <row r="88" ht="20.7" customHeight="1">
      <c r="A88" s="27">
        <v>1936</v>
      </c>
      <c r="B88" s="27">
        <v>17</v>
      </c>
      <c r="C88" s="27">
        <f>AVERAGEA(B88:B97)</f>
        <v>9.454545454545455</v>
      </c>
      <c r="D88" s="27">
        <f>MEDIAN(B88:B97)</f>
        <v>10.5</v>
      </c>
      <c r="E88" s="14">
        <v>7</v>
      </c>
      <c r="F88" s="14">
        <f>AVERAGE(E88:E97)</f>
        <v>5</v>
      </c>
      <c r="G88" s="14">
        <f>MEDIAN(E88:E97)</f>
        <v>4.5</v>
      </c>
      <c r="H88" s="14">
        <v>1</v>
      </c>
      <c r="I88" s="14">
        <f>AVERAGE(H88:H97)</f>
        <v>1.454545454545455</v>
      </c>
      <c r="J88" s="14">
        <f>MEDIAN(H88:H97)</f>
        <v>1.5</v>
      </c>
      <c r="K88" s="14">
        <v>100</v>
      </c>
      <c r="L88" s="14">
        <f>AVERAGEA(K88:K97)</f>
        <v>65.63636363636364</v>
      </c>
      <c r="M88" s="14">
        <f>MEDIAN(K88:K97)</f>
        <v>67</v>
      </c>
      <c r="N88" s="22">
        <f>'All - Raw Data Analysis'!P89</f>
        <v>-41.36727777777778</v>
      </c>
      <c r="O88" s="17">
        <f>AVERAGEA(N88:N97)</f>
        <v>-26.39526717171717</v>
      </c>
      <c r="P88" s="17">
        <f>MEDIAN(N88:N97)</f>
        <v>-24.41638888888889</v>
      </c>
    </row>
    <row r="89" ht="20.7" customHeight="1">
      <c r="A89" s="27">
        <v>1937</v>
      </c>
      <c r="B89" s="27">
        <v>11</v>
      </c>
      <c r="C89" s="27">
        <f>AVERAGEA(B89:B98)</f>
        <v>8.454545454545455</v>
      </c>
      <c r="D89" s="27">
        <f>MEDIAN(B89:B98)</f>
        <v>9.5</v>
      </c>
      <c r="E89" s="14">
        <v>4</v>
      </c>
      <c r="F89" s="14">
        <f>AVERAGE(E89:E98)</f>
        <v>4.6</v>
      </c>
      <c r="G89" s="14">
        <f>MEDIAN(E89:E98)</f>
        <v>4</v>
      </c>
      <c r="H89" s="14">
        <v>1</v>
      </c>
      <c r="I89" s="14">
        <f>AVERAGE(H89:H98)</f>
        <v>1.454545454545455</v>
      </c>
      <c r="J89" s="14">
        <f>MEDIAN(H89:H98)</f>
        <v>1.5</v>
      </c>
      <c r="K89" s="14">
        <v>66</v>
      </c>
      <c r="L89" s="14">
        <f>AVERAGEA(K89:K98)</f>
        <v>58.54545454545455</v>
      </c>
      <c r="M89" s="14">
        <f>MEDIAN(K89:K98)</f>
        <v>64.5</v>
      </c>
      <c r="N89" s="22">
        <f>'All - Raw Data Analysis'!P90</f>
        <v>-36.61777777777778</v>
      </c>
      <c r="O89" s="17">
        <f>AVERAGEA(N89:N98)</f>
        <v>-25.68403484848484</v>
      </c>
      <c r="P89" s="17">
        <f>MEDIAN(N89:N98)</f>
        <v>-24.41638888888889</v>
      </c>
    </row>
    <row r="90" ht="20.7" customHeight="1">
      <c r="A90" s="27">
        <v>1938</v>
      </c>
      <c r="B90" s="27">
        <v>9</v>
      </c>
      <c r="C90" s="27">
        <f>AVERAGEA(B90:B99)</f>
        <v>8.272727272727273</v>
      </c>
      <c r="D90" s="27">
        <f>MEDIAN(B90:B99)</f>
        <v>9</v>
      </c>
      <c r="E90" s="14">
        <v>4</v>
      </c>
      <c r="F90" s="14">
        <f>AVERAGE(E90:E99)</f>
        <v>4.7</v>
      </c>
      <c r="G90" s="14">
        <f>MEDIAN(E90:E99)</f>
        <v>4.5</v>
      </c>
      <c r="H90" s="14">
        <v>2</v>
      </c>
      <c r="I90" s="14">
        <f>AVERAGE(H90:H99)</f>
        <v>1.545454545454545</v>
      </c>
      <c r="J90" s="14">
        <f>MEDIAN(H90:H99)</f>
        <v>2</v>
      </c>
      <c r="K90" s="14">
        <v>78</v>
      </c>
      <c r="L90" s="14">
        <f>AVERAGEA(K90:K99)</f>
        <v>62.72727272727273</v>
      </c>
      <c r="M90" s="14">
        <f>MEDIAN(K90:K99)</f>
        <v>65.5</v>
      </c>
      <c r="N90" s="22">
        <f>'All - Raw Data Analysis'!P91</f>
        <v>-43.17644444444445</v>
      </c>
      <c r="O90" s="17">
        <f>AVERAGEA(N90:N99)</f>
        <v>-26.0732202020202</v>
      </c>
      <c r="P90" s="17">
        <f>MEDIAN(N90:N99)</f>
        <v>-24.41638888888889</v>
      </c>
    </row>
    <row r="91" ht="20.7" customHeight="1">
      <c r="A91" s="27">
        <v>1939</v>
      </c>
      <c r="B91" s="27">
        <v>6</v>
      </c>
      <c r="C91" s="27">
        <f>AVERAGEA(B91:B100)</f>
        <v>8.272727272727273</v>
      </c>
      <c r="D91" s="27">
        <f>MEDIAN(B91:B100)</f>
        <v>9</v>
      </c>
      <c r="E91" s="14">
        <v>3</v>
      </c>
      <c r="F91" s="14">
        <f>AVERAGE(E91:E100)</f>
        <v>4.9</v>
      </c>
      <c r="G91" s="14">
        <f>MEDIAN(E91:E100)</f>
        <v>5</v>
      </c>
      <c r="H91" s="14">
        <v>1</v>
      </c>
      <c r="I91" s="14">
        <f>AVERAGE(H91:H100)</f>
        <v>1.727272727272727</v>
      </c>
      <c r="J91" s="14">
        <f>MEDIAN(H91:H100)</f>
        <v>2</v>
      </c>
      <c r="K91" s="14">
        <v>34</v>
      </c>
      <c r="L91" s="14">
        <f>AVERAGEA(K91:K100)</f>
        <v>65.27272727272727</v>
      </c>
      <c r="M91" s="14">
        <f>MEDIAN(K91:K100)</f>
        <v>65.5</v>
      </c>
      <c r="N91" s="22">
        <f>'All - Raw Data Analysis'!P92</f>
        <v>-39.40481111111112</v>
      </c>
      <c r="O91" s="17">
        <f>AVERAGEA(N91:N100)</f>
        <v>-25.81604848484849</v>
      </c>
      <c r="P91" s="17">
        <f>MEDIAN(N91:N100)</f>
        <v>-24.41638888888889</v>
      </c>
    </row>
    <row r="92" ht="20.7" customHeight="1">
      <c r="A92" s="27">
        <v>1940</v>
      </c>
      <c r="B92" s="27">
        <v>9</v>
      </c>
      <c r="C92" s="27">
        <f>AVERAGEA(B92:B101)</f>
        <v>8.909090909090908</v>
      </c>
      <c r="D92" s="27">
        <f>MEDIAN(B92:B101)</f>
        <v>9.5</v>
      </c>
      <c r="E92" s="14">
        <v>6</v>
      </c>
      <c r="F92" s="14">
        <f>AVERAGE(E92:E101)</f>
        <v>5.3</v>
      </c>
      <c r="G92" s="14">
        <f>MEDIAN(E92:E101)</f>
        <v>5</v>
      </c>
      <c r="H92" s="14">
        <v>0</v>
      </c>
      <c r="I92" s="14">
        <f>AVERAGE(H92:H101)</f>
        <v>1.909090909090909</v>
      </c>
      <c r="J92" s="14">
        <f>MEDIAN(H92:H101)</f>
        <v>2</v>
      </c>
      <c r="K92" s="14">
        <v>68</v>
      </c>
      <c r="L92" s="14">
        <f>AVERAGEA(K92:K101)</f>
        <v>71.09090909090909</v>
      </c>
      <c r="M92" s="14">
        <f>MEDIAN(K92:K101)</f>
        <v>81</v>
      </c>
      <c r="N92" s="22">
        <f>'All - Raw Data Analysis'!P93</f>
        <v>-27.56777777777778</v>
      </c>
      <c r="O92" s="17">
        <f>AVERAGEA(N92:N101)</f>
        <v>-25.73521717171717</v>
      </c>
      <c r="P92" s="17">
        <f>MEDIAN(N92:N101)</f>
        <v>-24.41638888888889</v>
      </c>
    </row>
    <row r="93" ht="20.7" customHeight="1">
      <c r="A93" s="27">
        <v>1941</v>
      </c>
      <c r="B93" s="27">
        <v>6</v>
      </c>
      <c r="C93" s="27">
        <f>AVERAGEA(B93:B102)</f>
        <v>9.272727272727273</v>
      </c>
      <c r="D93" s="27">
        <f>MEDIAN(B93:B102)</f>
        <v>10.5</v>
      </c>
      <c r="E93" s="14">
        <v>4</v>
      </c>
      <c r="F93" s="14">
        <f>AVERAGE(E93:E102)</f>
        <v>5.8</v>
      </c>
      <c r="G93" s="14">
        <f>MEDIAN(E93:E102)</f>
        <v>5</v>
      </c>
      <c r="H93" s="14">
        <v>3</v>
      </c>
      <c r="I93" s="14">
        <f>AVERAGE(H93:H102)</f>
        <v>2.636363636363636</v>
      </c>
      <c r="J93" s="14">
        <f>MEDIAN(H93:H102)</f>
        <v>2.5</v>
      </c>
      <c r="K93" s="14">
        <v>52</v>
      </c>
      <c r="L93" s="14">
        <f>AVERAGEA(K93:K102)</f>
        <v>87</v>
      </c>
      <c r="M93" s="14">
        <f>MEDIAN(K93:K102)</f>
        <v>96</v>
      </c>
      <c r="N93" s="22">
        <f>'All - Raw Data Analysis'!P94</f>
        <v>-18.49861111111111</v>
      </c>
      <c r="O93" s="17">
        <f>AVERAGEA(N93:N102)</f>
        <v>-26.74148484848485</v>
      </c>
      <c r="P93" s="17">
        <f>MEDIAN(N93:N102)</f>
        <v>-27.40436111111111</v>
      </c>
    </row>
    <row r="94" ht="20.7" customHeight="1">
      <c r="A94" s="27">
        <v>1942</v>
      </c>
      <c r="B94" s="27">
        <v>11</v>
      </c>
      <c r="C94" s="27">
        <f>AVERAGEA(B94:B103)</f>
        <v>9.636363636363637</v>
      </c>
      <c r="D94" s="27">
        <f>MEDIAN(B94:B103)</f>
        <v>10.5</v>
      </c>
      <c r="E94" s="14">
        <v>4</v>
      </c>
      <c r="F94" s="14">
        <f>AVERAGE(E94:E103)</f>
        <v>6.2</v>
      </c>
      <c r="G94" s="14">
        <f>MEDIAN(E94:E103)</f>
        <v>5.5</v>
      </c>
      <c r="H94" s="14">
        <v>1</v>
      </c>
      <c r="I94" s="14">
        <f>AVERAGE(H94:H103)</f>
        <v>2.818181818181818</v>
      </c>
      <c r="J94" s="14">
        <f>MEDIAN(H94:H103)</f>
        <v>2.5</v>
      </c>
      <c r="K94" s="14">
        <v>63</v>
      </c>
      <c r="L94" s="14">
        <f>AVERAGEA(K94:K103)</f>
        <v>94.72727272727273</v>
      </c>
      <c r="M94" s="14">
        <f>MEDIAN(K94:K103)</f>
        <v>101</v>
      </c>
      <c r="N94" s="22">
        <f>'All - Raw Data Analysis'!P95</f>
        <v>-20.70111111111111</v>
      </c>
      <c r="O94" s="17">
        <f>AVERAGEA(N94:N103)</f>
        <v>-28.04445959595959</v>
      </c>
      <c r="P94" s="17">
        <f>MEDIAN(N94:N103)</f>
        <v>-33.18752777777777</v>
      </c>
    </row>
    <row r="95" ht="20.7" customHeight="1">
      <c r="A95" s="27">
        <v>1943</v>
      </c>
      <c r="B95" s="27">
        <v>10</v>
      </c>
      <c r="C95" s="27">
        <f>AVERAGEA(B95:B104)</f>
        <v>9.272727272727273</v>
      </c>
      <c r="D95" s="27">
        <f>MEDIAN(B95:B104)</f>
        <v>10</v>
      </c>
      <c r="E95" s="14">
        <v>5</v>
      </c>
      <c r="F95" s="14">
        <f>AVERAGE(E95:E104)</f>
        <v>6.4</v>
      </c>
      <c r="G95" s="14">
        <f>MEDIAN(E95:E104)</f>
        <v>6</v>
      </c>
      <c r="H95" s="14">
        <v>2</v>
      </c>
      <c r="I95" s="14">
        <f>AVERAGE(H95:H104)</f>
        <v>3</v>
      </c>
      <c r="J95" s="14">
        <f>MEDIAN(H95:H104)</f>
        <v>3</v>
      </c>
      <c r="K95" s="14">
        <v>94</v>
      </c>
      <c r="L95" s="14">
        <f>AVERAGEA(K95:K104)</f>
        <v>96.90909090909091</v>
      </c>
      <c r="M95" s="14">
        <f>MEDIAN(K95:K104)</f>
        <v>101</v>
      </c>
      <c r="N95" s="22">
        <f>'All - Raw Data Analysis'!P96</f>
        <v>-21.15583333333333</v>
      </c>
      <c r="O95" s="17">
        <f>AVERAGEA(N95:N104)</f>
        <v>-28.99211616161616</v>
      </c>
      <c r="P95" s="17">
        <f>MEDIAN(N95:N104)</f>
        <v>-33.18752777777777</v>
      </c>
    </row>
    <row r="96" ht="20.7" customHeight="1">
      <c r="A96" s="27">
        <v>1944</v>
      </c>
      <c r="B96" s="27">
        <v>14</v>
      </c>
      <c r="C96" s="27">
        <f>AVERAGEA(B96:B105)</f>
        <v>9.636363636363637</v>
      </c>
      <c r="D96" s="27">
        <f>MEDIAN(B96:B105)</f>
        <v>10.5</v>
      </c>
      <c r="E96" s="14">
        <v>8</v>
      </c>
      <c r="F96" s="14">
        <f>AVERAGE(E96:E105)</f>
        <v>6.5</v>
      </c>
      <c r="G96" s="14">
        <f>MEDIAN(E96:E105)</f>
        <v>6</v>
      </c>
      <c r="H96" s="14">
        <v>3</v>
      </c>
      <c r="I96" s="14">
        <f>AVERAGE(H96:H105)</f>
        <v>3.181818181818182</v>
      </c>
      <c r="J96" s="14">
        <f>MEDIAN(H96:H105)</f>
        <v>3</v>
      </c>
      <c r="K96" s="14">
        <v>104</v>
      </c>
      <c r="L96" s="14">
        <f>AVERAGEA(K96:K105)</f>
        <v>97.81818181818181</v>
      </c>
      <c r="M96" s="14">
        <f>MEDIAN(K96:K105)</f>
        <v>104</v>
      </c>
      <c r="N96" s="22">
        <f>'All - Raw Data Analysis'!P97</f>
        <v>-21.265</v>
      </c>
      <c r="O96" s="17">
        <f>AVERAGEA(N96:N105)</f>
        <v>-30.11635858585858</v>
      </c>
      <c r="P96" s="17">
        <f>MEDIAN(N96:N105)</f>
        <v>-33.53311111111111</v>
      </c>
    </row>
    <row r="97" ht="20.7" customHeight="1">
      <c r="A97" s="27">
        <v>1945</v>
      </c>
      <c r="B97" s="27">
        <v>11</v>
      </c>
      <c r="C97" s="27">
        <f>AVERAGEA(B97:B106)</f>
        <v>9.363636363636363</v>
      </c>
      <c r="D97" s="27">
        <f>MEDIAN(B97:B106)</f>
        <v>10.5</v>
      </c>
      <c r="E97" s="14">
        <v>5</v>
      </c>
      <c r="F97" s="14">
        <f>AVERAGE(E97:E106)</f>
        <v>6.5</v>
      </c>
      <c r="G97" s="14">
        <f>MEDIAN(E97:E106)</f>
        <v>6</v>
      </c>
      <c r="H97" s="14">
        <v>2</v>
      </c>
      <c r="I97" s="14">
        <f>AVERAGE(H97:H106)</f>
        <v>3.090909090909091</v>
      </c>
      <c r="J97" s="14">
        <f>MEDIAN(H97:H106)</f>
        <v>3</v>
      </c>
      <c r="K97" s="14">
        <v>63</v>
      </c>
      <c r="L97" s="14">
        <f>AVERAGEA(K97:K106)</f>
        <v>98.63636363636364</v>
      </c>
      <c r="M97" s="14">
        <f>MEDIAN(K97:K106)</f>
        <v>105</v>
      </c>
      <c r="N97" s="22">
        <f>'All - Raw Data Analysis'!P98</f>
        <v>-20.59329444444444</v>
      </c>
      <c r="O97" s="17">
        <f>AVERAGEA(N97:N106)</f>
        <v>-31.94196464646464</v>
      </c>
      <c r="P97" s="17">
        <f>MEDIAN(N97:N106)</f>
        <v>-36.02969444444444</v>
      </c>
    </row>
    <row r="98" ht="20.7" customHeight="1">
      <c r="A98" s="27">
        <v>1946</v>
      </c>
      <c r="B98" s="27">
        <v>6</v>
      </c>
      <c r="C98" s="27">
        <f>AVERAGEA(B98:B107)</f>
        <v>9.454545454545455</v>
      </c>
      <c r="D98" s="27">
        <f>MEDIAN(B98:B107)</f>
        <v>10.5</v>
      </c>
      <c r="E98" s="14">
        <v>3</v>
      </c>
      <c r="F98" s="14">
        <f>AVERAGE(E98:E107)</f>
        <v>6.9</v>
      </c>
      <c r="G98" s="14">
        <f>MEDIAN(E98:E107)</f>
        <v>6.5</v>
      </c>
      <c r="H98" s="14">
        <v>1</v>
      </c>
      <c r="I98" s="14">
        <f>AVERAGE(H98:H107)</f>
        <v>3.454545454545455</v>
      </c>
      <c r="J98" s="14">
        <f>MEDIAN(H98:H107)</f>
        <v>3.5</v>
      </c>
      <c r="K98" s="14">
        <v>22</v>
      </c>
      <c r="L98" s="14">
        <f>AVERAGEA(K98:K107)</f>
        <v>111</v>
      </c>
      <c r="M98" s="14">
        <f>MEDIAN(K98:K107)</f>
        <v>109</v>
      </c>
      <c r="N98" s="22">
        <f>'All - Raw Data Analysis'!P99</f>
        <v>-33.54372222222221</v>
      </c>
      <c r="O98" s="17">
        <f>AVERAGEA(N98:N107)</f>
        <v>-34.07623080808082</v>
      </c>
      <c r="P98" s="17">
        <f>MEDIAN(N98:N107)</f>
        <v>-38.57619444444445</v>
      </c>
    </row>
    <row r="99" ht="20.7" customHeight="1">
      <c r="A99" s="27">
        <v>1947</v>
      </c>
      <c r="B99" s="27">
        <v>9</v>
      </c>
      <c r="C99" s="27">
        <f>AVERAGEA(B99:B108)</f>
        <v>9.636363636363637</v>
      </c>
      <c r="D99" s="27">
        <f>MEDIAN(B99:B108)</f>
        <v>10.5</v>
      </c>
      <c r="E99" s="14">
        <v>5</v>
      </c>
      <c r="F99" s="14">
        <f>AVERAGE(E99:E108)</f>
        <v>7</v>
      </c>
      <c r="G99" s="14">
        <f>MEDIAN(E99:E108)</f>
        <v>6.5</v>
      </c>
      <c r="H99" s="14">
        <v>2</v>
      </c>
      <c r="I99" s="14">
        <f>AVERAGE(H99:H108)</f>
        <v>3.545454545454545</v>
      </c>
      <c r="J99" s="14">
        <f>MEDIAN(H99:H108)</f>
        <v>3.5</v>
      </c>
      <c r="K99" s="14">
        <v>112</v>
      </c>
      <c r="L99" s="14">
        <f>AVERAGEA(K99:K108)</f>
        <v>113.9090909090909</v>
      </c>
      <c r="M99" s="14">
        <f>MEDIAN(K99:K108)</f>
        <v>109</v>
      </c>
      <c r="N99" s="22">
        <f>'All - Raw Data Analysis'!P100</f>
        <v>-40.89881666666668</v>
      </c>
      <c r="O99" s="17">
        <f>AVERAGEA(N99:N108)</f>
        <v>-34.85346818181818</v>
      </c>
      <c r="P99" s="17">
        <f>MEDIAN(N99:N108)</f>
        <v>-39.49213888888889</v>
      </c>
    </row>
    <row r="100" ht="20.7" customHeight="1">
      <c r="A100" s="27">
        <v>1948</v>
      </c>
      <c r="B100" s="27">
        <v>9</v>
      </c>
      <c r="C100" s="27">
        <f>AVERAGEA(B100:B109)</f>
        <v>9.545454545454545</v>
      </c>
      <c r="D100" s="27">
        <f>MEDIAN(B100:B109)</f>
        <v>10.5</v>
      </c>
      <c r="E100" s="14">
        <v>6</v>
      </c>
      <c r="F100" s="14">
        <f>AVERAGE(E100:E109)</f>
        <v>6.8</v>
      </c>
      <c r="G100" s="14">
        <f>MEDIAN(E100:E109)</f>
        <v>6.5</v>
      </c>
      <c r="H100" s="14">
        <v>4</v>
      </c>
      <c r="I100" s="14">
        <f>AVERAGE(H100:H109)</f>
        <v>3.545454545454545</v>
      </c>
      <c r="J100" s="14">
        <f>MEDIAN(H100:H109)</f>
        <v>3.5</v>
      </c>
      <c r="K100" s="14">
        <v>106</v>
      </c>
      <c r="L100" s="14">
        <f>AVERAGEA(K100:K109)</f>
        <v>111.3636363636364</v>
      </c>
      <c r="M100" s="14">
        <f>MEDIAN(K100:K109)</f>
        <v>105</v>
      </c>
      <c r="N100" s="22">
        <f>'All - Raw Data Analysis'!P101</f>
        <v>-40.34755555555554</v>
      </c>
      <c r="O100" s="17">
        <f>AVERAGEA(N100:N109)</f>
        <v>-34.07165656565656</v>
      </c>
      <c r="P100" s="17">
        <f>MEDIAN(N100:N109)</f>
        <v>-38.57619444444445</v>
      </c>
    </row>
    <row r="101" ht="20.7" customHeight="1">
      <c r="A101" s="27">
        <v>1949</v>
      </c>
      <c r="B101" s="27">
        <v>13</v>
      </c>
      <c r="C101" s="27">
        <f>AVERAGEA(B101:B110)</f>
        <v>9.636363636363637</v>
      </c>
      <c r="D101" s="27">
        <f>MEDIAN(B101:B110)</f>
        <v>10.5</v>
      </c>
      <c r="E101" s="14">
        <v>7</v>
      </c>
      <c r="F101" s="14">
        <f>AVERAGE(E101:E110)</f>
        <v>6.9</v>
      </c>
      <c r="G101" s="14">
        <f>MEDIAN(E101:E110)</f>
        <v>7</v>
      </c>
      <c r="H101" s="14">
        <v>3</v>
      </c>
      <c r="I101" s="14">
        <f>AVERAGE(H101:H110)</f>
        <v>3.636363636363636</v>
      </c>
      <c r="J101" s="14">
        <f>MEDIAN(H101:H110)</f>
        <v>3.5</v>
      </c>
      <c r="K101" s="14">
        <v>98</v>
      </c>
      <c r="L101" s="14">
        <f>AVERAGEA(K101:K110)</f>
        <v>112.7272727272727</v>
      </c>
      <c r="M101" s="14">
        <f>MEDIAN(K101:K110)</f>
        <v>108.5</v>
      </c>
      <c r="N101" s="22">
        <f>'All - Raw Data Analysis'!P102</f>
        <v>-38.51566666666668</v>
      </c>
      <c r="O101" s="17">
        <f>AVERAGEA(N101:N110)</f>
        <v>-33.30379797979798</v>
      </c>
      <c r="P101" s="17">
        <f>MEDIAN(N101:N110)</f>
        <v>-36.01908333333334</v>
      </c>
    </row>
    <row r="102" ht="20.7" customHeight="1">
      <c r="A102" s="27">
        <v>1950</v>
      </c>
      <c r="B102" s="27">
        <v>13</v>
      </c>
      <c r="C102" s="27">
        <f>AVERAGEA(B102:B111)</f>
        <v>9.454545454545455</v>
      </c>
      <c r="D102" s="27">
        <f>MEDIAN(B102:B111)</f>
        <v>10.5</v>
      </c>
      <c r="E102" s="14">
        <v>11</v>
      </c>
      <c r="F102" s="14">
        <f>AVERAGE(E102:E111)</f>
        <v>6.9</v>
      </c>
      <c r="G102" s="14">
        <f>MEDIAN(E102:E111)</f>
        <v>7</v>
      </c>
      <c r="H102" s="14">
        <v>8</v>
      </c>
      <c r="I102" s="14">
        <f>AVERAGE(H102:H111)</f>
        <v>3.545454545454545</v>
      </c>
      <c r="J102" s="14">
        <f>MEDIAN(H102:H111)</f>
        <v>3.5</v>
      </c>
      <c r="K102" s="14">
        <v>243</v>
      </c>
      <c r="L102" s="14">
        <f>AVERAGEA(K102:K111)</f>
        <v>110.8181818181818</v>
      </c>
      <c r="M102" s="14">
        <f>MEDIAN(K102:K111)</f>
        <v>108.5</v>
      </c>
      <c r="N102" s="22">
        <f>'All - Raw Data Analysis'!P103</f>
        <v>-38.63672222222223</v>
      </c>
      <c r="O102" s="17">
        <f>AVERAGEA(N102:N111)</f>
        <v>-32.91979292929292</v>
      </c>
      <c r="P102" s="17">
        <f>MEDIAN(N102:N111)</f>
        <v>-33.90705555555556</v>
      </c>
    </row>
    <row r="103" ht="20.7" customHeight="1">
      <c r="A103" s="27">
        <v>1951</v>
      </c>
      <c r="B103" s="27">
        <v>10</v>
      </c>
      <c r="C103" s="27">
        <f>AVERAGEA(B103:B112)</f>
        <v>8.909090909090908</v>
      </c>
      <c r="D103" s="27">
        <f>MEDIAN(B103:B112)</f>
        <v>10</v>
      </c>
      <c r="E103" s="14">
        <v>8</v>
      </c>
      <c r="F103" s="14">
        <f>AVERAGE(E103:E112)</f>
        <v>6.2</v>
      </c>
      <c r="G103" s="14">
        <f>MEDIAN(E103:E112)</f>
        <v>6.5</v>
      </c>
      <c r="H103" s="14">
        <v>5</v>
      </c>
      <c r="I103" s="14">
        <f>AVERAGE(H103:H112)</f>
        <v>3</v>
      </c>
      <c r="J103" s="14">
        <f>MEDIAN(H103:H112)</f>
        <v>2.5</v>
      </c>
      <c r="K103" s="14">
        <v>137</v>
      </c>
      <c r="L103" s="14">
        <f>AVERAGEA(K103:K112)</f>
        <v>96.72727272727273</v>
      </c>
      <c r="M103" s="14">
        <f>MEDIAN(K103:K112)</f>
        <v>96</v>
      </c>
      <c r="N103" s="22">
        <f>'All - Raw Data Analysis'!P104</f>
        <v>-32.83133333333333</v>
      </c>
      <c r="O103" s="17">
        <f>AVERAGEA(N103:N112)</f>
        <v>-32.58827272727273</v>
      </c>
      <c r="P103" s="17">
        <f>MEDIAN(N103:N112)</f>
        <v>-33.90705555555556</v>
      </c>
    </row>
    <row r="104" ht="20.7" customHeight="1">
      <c r="A104" s="27">
        <v>1952</v>
      </c>
      <c r="B104" s="27">
        <v>7</v>
      </c>
      <c r="C104" s="27">
        <f>AVERAGEA(B104:B113)</f>
        <v>9</v>
      </c>
      <c r="D104" s="27">
        <f>MEDIAN(B104:B113)</f>
        <v>10.5</v>
      </c>
      <c r="E104" s="14">
        <v>6</v>
      </c>
      <c r="F104" s="14">
        <f>AVERAGE(E104:E113)</f>
        <v>6.2</v>
      </c>
      <c r="G104" s="14">
        <f>MEDIAN(E104:E113)</f>
        <v>6.5</v>
      </c>
      <c r="H104" s="14">
        <v>3</v>
      </c>
      <c r="I104" s="14">
        <f>AVERAGE(H104:H113)</f>
        <v>3.181818181818182</v>
      </c>
      <c r="J104" s="14">
        <f>MEDIAN(H104:H113)</f>
        <v>2.5</v>
      </c>
      <c r="K104" s="14">
        <v>87</v>
      </c>
      <c r="L104" s="14">
        <f>AVERAGEA(K104:K113)</f>
        <v>102.9090909090909</v>
      </c>
      <c r="M104" s="14">
        <f>MEDIAN(K104:K113)</f>
        <v>96</v>
      </c>
      <c r="N104" s="22">
        <f>'All - Raw Data Analysis'!P105</f>
        <v>-31.12533333333333</v>
      </c>
      <c r="O104" s="17">
        <f>AVERAGEA(N104:N113)</f>
        <v>-32.7779797979798</v>
      </c>
      <c r="P104" s="17">
        <f>MEDIAN(N104:N113)</f>
        <v>-34.60486111111111</v>
      </c>
    </row>
    <row r="105" ht="20.7" customHeight="1">
      <c r="A105" s="27">
        <v>1953</v>
      </c>
      <c r="B105" s="27">
        <v>14</v>
      </c>
      <c r="C105" s="27">
        <f>AVERAGEA(B105:B114)</f>
        <v>8.818181818181818</v>
      </c>
      <c r="D105" s="27">
        <f>MEDIAN(B105:B114)</f>
        <v>10.5</v>
      </c>
      <c r="E105" s="14">
        <v>6</v>
      </c>
      <c r="F105" s="14">
        <f>AVERAGE(E105:E114)</f>
        <v>5.9</v>
      </c>
      <c r="G105" s="14">
        <f>MEDIAN(E105:E114)</f>
        <v>6.5</v>
      </c>
      <c r="H105" s="14">
        <v>4</v>
      </c>
      <c r="I105" s="14">
        <f>AVERAGE(H105:H114)</f>
        <v>3</v>
      </c>
      <c r="J105" s="14">
        <f>MEDIAN(H105:H114)</f>
        <v>2</v>
      </c>
      <c r="K105" s="14">
        <v>104</v>
      </c>
      <c r="L105" s="14">
        <f>AVERAGEA(K105:K114)</f>
        <v>98.27272727272727</v>
      </c>
      <c r="M105" s="14">
        <f>MEDIAN(K105:K114)</f>
        <v>96</v>
      </c>
      <c r="N105" s="22">
        <f>'All - Raw Data Analysis'!P106</f>
        <v>-33.5225</v>
      </c>
      <c r="O105" s="17">
        <f>AVERAGEA(N105:N114)</f>
        <v>-33.13936868686869</v>
      </c>
      <c r="P105" s="17">
        <f>MEDIAN(N105:N114)</f>
        <v>-34.95405555555556</v>
      </c>
    </row>
    <row r="106" ht="20.7" customHeight="1">
      <c r="A106" s="27">
        <v>1954</v>
      </c>
      <c r="B106" s="27">
        <v>11</v>
      </c>
      <c r="C106" s="27">
        <f>AVERAGEA(B106:B115)</f>
        <v>8.363636363636363</v>
      </c>
      <c r="D106" s="27">
        <f>MEDIAN(B106:B115)</f>
        <v>9.5</v>
      </c>
      <c r="E106" s="14">
        <v>8</v>
      </c>
      <c r="F106" s="14">
        <f>AVERAGE(E106:E115)</f>
        <v>6</v>
      </c>
      <c r="G106" s="14">
        <f>MEDIAN(E106:E115)</f>
        <v>7</v>
      </c>
      <c r="H106" s="14">
        <v>2</v>
      </c>
      <c r="I106" s="14">
        <f>AVERAGE(H106:H115)</f>
        <v>2.818181818181818</v>
      </c>
      <c r="J106" s="14">
        <f>MEDIAN(H106:H115)</f>
        <v>2</v>
      </c>
      <c r="K106" s="14">
        <v>113</v>
      </c>
      <c r="L106" s="14">
        <f>AVERAGEA(K106:K115)</f>
        <v>99.54545454545455</v>
      </c>
      <c r="M106" s="14">
        <f>MEDIAN(K106:K115)</f>
        <v>100.5</v>
      </c>
      <c r="N106" s="22">
        <f>'All - Raw Data Analysis'!P107</f>
        <v>-41.34666666666666</v>
      </c>
      <c r="O106" s="17">
        <f>AVERAGEA(N106:N115)</f>
        <v>-33.32156565656566</v>
      </c>
      <c r="P106" s="17">
        <f>MEDIAN(N106:N115)</f>
        <v>-35.04530555555556</v>
      </c>
    </row>
    <row r="107" ht="20.7" customHeight="1">
      <c r="A107" s="27">
        <v>1955</v>
      </c>
      <c r="B107" s="27">
        <v>12</v>
      </c>
      <c r="C107" s="27">
        <f>AVERAGEA(B107:B116)</f>
        <v>8.454545454545455</v>
      </c>
      <c r="D107" s="27">
        <f>MEDIAN(B107:B116)</f>
        <v>9.5</v>
      </c>
      <c r="E107" s="14">
        <v>9</v>
      </c>
      <c r="F107" s="14">
        <f>AVERAGE(E107:E116)</f>
        <v>5.8</v>
      </c>
      <c r="G107" s="14">
        <f>MEDIAN(E107:E116)</f>
        <v>6.5</v>
      </c>
      <c r="H107" s="14">
        <v>6</v>
      </c>
      <c r="I107" s="14">
        <f>AVERAGE(H107:H116)</f>
        <v>3.181818181818182</v>
      </c>
      <c r="J107" s="14">
        <f>MEDIAN(H107:H116)</f>
        <v>2</v>
      </c>
      <c r="K107" s="14">
        <v>199</v>
      </c>
      <c r="L107" s="14">
        <f>AVERAGEA(K107:K116)</f>
        <v>104.7272727272727</v>
      </c>
      <c r="M107" s="14">
        <f>MEDIAN(K107:K116)</f>
        <v>103</v>
      </c>
      <c r="N107" s="22">
        <f>'All - Raw Data Analysis'!P108</f>
        <v>-44.07022222222223</v>
      </c>
      <c r="O107" s="17">
        <f>AVERAGEA(N107:N116)</f>
        <v>-33.57530303030303</v>
      </c>
      <c r="P107" s="17">
        <f>MEDIAN(N107:N116)</f>
        <v>-35.04530555555556</v>
      </c>
    </row>
    <row r="108" ht="20.7" customHeight="1">
      <c r="A108" s="27">
        <v>1956</v>
      </c>
      <c r="B108" s="27">
        <v>8</v>
      </c>
      <c r="C108" s="27">
        <f>AVERAGEA(B108:B117)</f>
        <v>7.909090909090909</v>
      </c>
      <c r="D108" s="27">
        <f>MEDIAN(B108:B117)</f>
        <v>8.5</v>
      </c>
      <c r="E108" s="14">
        <v>4</v>
      </c>
      <c r="F108" s="14">
        <f>AVERAGE(E108:E117)</f>
        <v>5.3</v>
      </c>
      <c r="G108" s="14">
        <f>MEDIAN(E108:E117)</f>
        <v>5</v>
      </c>
      <c r="H108" s="14">
        <v>2</v>
      </c>
      <c r="I108" s="14">
        <f>AVERAGE(H108:H117)</f>
        <v>2.727272727272727</v>
      </c>
      <c r="J108" s="14">
        <f>MEDIAN(H108:H117)</f>
        <v>2</v>
      </c>
      <c r="K108" s="14">
        <v>54</v>
      </c>
      <c r="L108" s="14">
        <f>AVERAGEA(K108:K117)</f>
        <v>94.27272727272727</v>
      </c>
      <c r="M108" s="14">
        <f>MEDIAN(K108:K117)</f>
        <v>86</v>
      </c>
      <c r="N108" s="22">
        <f>'All - Raw Data Analysis'!P109</f>
        <v>-42.09333333333333</v>
      </c>
      <c r="O108" s="17">
        <f>AVERAGEA(N108:N117)</f>
        <v>-33.39751515151515</v>
      </c>
      <c r="P108" s="17">
        <f>MEDIAN(N108:N117)</f>
        <v>-35.04530555555556</v>
      </c>
    </row>
    <row r="109" ht="20.7" customHeight="1">
      <c r="A109" s="27">
        <v>1957</v>
      </c>
      <c r="B109" s="27">
        <v>8</v>
      </c>
      <c r="C109" s="27">
        <f>AVERAGEA(B109:B118)</f>
        <v>8.181818181818182</v>
      </c>
      <c r="D109" s="27">
        <f>MEDIAN(B109:B118)</f>
        <v>9.5</v>
      </c>
      <c r="E109" s="14">
        <v>3</v>
      </c>
      <c r="F109" s="14">
        <f>AVERAGE(E109:E118)</f>
        <v>5.6</v>
      </c>
      <c r="G109" s="14">
        <f>MEDIAN(E109:E118)</f>
        <v>6.5</v>
      </c>
      <c r="H109" s="14">
        <v>2</v>
      </c>
      <c r="I109" s="14">
        <f>AVERAGE(H109:H118)</f>
        <v>2.818181818181818</v>
      </c>
      <c r="J109" s="14">
        <f>MEDIAN(H109:H118)</f>
        <v>2</v>
      </c>
      <c r="K109" s="14">
        <v>84</v>
      </c>
      <c r="L109" s="14">
        <f>AVERAGEA(K109:K118)</f>
        <v>102.5454545454545</v>
      </c>
      <c r="M109" s="14">
        <f>MEDIAN(K109:K118)</f>
        <v>103</v>
      </c>
      <c r="N109" s="22">
        <f>'All - Raw Data Analysis'!P110</f>
        <v>-32.2988888888889</v>
      </c>
      <c r="O109" s="17">
        <f>AVERAGEA(N109:N118)</f>
        <v>-33.17674747474747</v>
      </c>
      <c r="P109" s="17">
        <f>MEDIAN(N109:N118)</f>
        <v>-35.04530555555556</v>
      </c>
    </row>
    <row r="110" ht="20.7" customHeight="1">
      <c r="A110" s="27">
        <v>1958</v>
      </c>
      <c r="B110" s="27">
        <v>10</v>
      </c>
      <c r="C110" s="27">
        <f>AVERAGEA(B110:B119)</f>
        <v>8.181818181818182</v>
      </c>
      <c r="D110" s="27">
        <f>MEDIAN(B110:B119)</f>
        <v>9.5</v>
      </c>
      <c r="E110" s="14">
        <v>7</v>
      </c>
      <c r="F110" s="14">
        <f>AVERAGE(E110:E119)</f>
        <v>5.9</v>
      </c>
      <c r="G110" s="14">
        <f>MEDIAN(E110:E119)</f>
        <v>6.5</v>
      </c>
      <c r="H110" s="14">
        <v>5</v>
      </c>
      <c r="I110" s="14">
        <f>AVERAGE(H110:H119)</f>
        <v>2.727272727272727</v>
      </c>
      <c r="J110" s="14">
        <f>MEDIAN(H110:H119)</f>
        <v>2</v>
      </c>
      <c r="K110" s="14">
        <v>121</v>
      </c>
      <c r="L110" s="14">
        <f>AVERAGEA(K110:K119)</f>
        <v>106</v>
      </c>
      <c r="M110" s="14">
        <f>MEDIAN(K110:K119)</f>
        <v>119.5</v>
      </c>
      <c r="N110" s="22">
        <f>'All - Raw Data Analysis'!P111</f>
        <v>-31.90111111111111</v>
      </c>
      <c r="O110" s="17">
        <f>AVERAGEA(N110:N119)</f>
        <v>-34.00038383838384</v>
      </c>
      <c r="P110" s="17">
        <f>MEDIAN(N110:N119)</f>
        <v>-35.31363888888889</v>
      </c>
    </row>
    <row r="111" ht="20.7" customHeight="1">
      <c r="A111" s="27">
        <v>1959</v>
      </c>
      <c r="B111" s="27">
        <v>11</v>
      </c>
      <c r="C111" s="27">
        <f>AVERAGEA(B111:B120)</f>
        <v>8</v>
      </c>
      <c r="D111" s="27">
        <f>MEDIAN(B111:B120)</f>
        <v>8.5</v>
      </c>
      <c r="E111" s="14">
        <v>7</v>
      </c>
      <c r="F111" s="14">
        <f>AVERAGE(E111:E120)</f>
        <v>5.6</v>
      </c>
      <c r="G111" s="14">
        <f>MEDIAN(E111:E120)</f>
        <v>6</v>
      </c>
      <c r="H111" s="14">
        <v>2</v>
      </c>
      <c r="I111" s="14">
        <f>AVERAGE(H111:H120)</f>
        <v>2.272727272727273</v>
      </c>
      <c r="J111" s="14">
        <f>MEDIAN(H111:H120)</f>
        <v>2</v>
      </c>
      <c r="K111" s="14">
        <v>77</v>
      </c>
      <c r="L111" s="14">
        <f>AVERAGEA(K111:K120)</f>
        <v>99.09090909090909</v>
      </c>
      <c r="M111" s="14">
        <f>MEDIAN(K111:K120)</f>
        <v>103</v>
      </c>
      <c r="N111" s="22">
        <f>'All - Raw Data Analysis'!P112</f>
        <v>-34.29161111111111</v>
      </c>
      <c r="O111" s="17">
        <f>AVERAGEA(N111:N120)</f>
        <v>-34.69270707070707</v>
      </c>
      <c r="P111" s="17">
        <f>MEDIAN(N111:N120)</f>
        <v>-37.52166666666667</v>
      </c>
    </row>
    <row r="112" ht="20.7" customHeight="1">
      <c r="A112" s="27">
        <v>1960</v>
      </c>
      <c r="B112" s="27">
        <v>7</v>
      </c>
      <c r="C112" s="27">
        <f>AVERAGEA(B112:B121)</f>
        <v>8.636363636363637</v>
      </c>
      <c r="D112" s="27">
        <f>MEDIAN(B112:B121)</f>
        <v>8.5</v>
      </c>
      <c r="E112" s="14">
        <v>4</v>
      </c>
      <c r="F112" s="14">
        <f>AVERAGE(E112:E121)</f>
        <v>6.1</v>
      </c>
      <c r="G112" s="14">
        <f>MEDIAN(E112:E121)</f>
        <v>6</v>
      </c>
      <c r="H112" s="14">
        <v>2</v>
      </c>
      <c r="I112" s="14">
        <f>AVERAGE(H112:H121)</f>
        <v>2.545454545454545</v>
      </c>
      <c r="J112" s="14">
        <f>MEDIAN(H112:H121)</f>
        <v>2</v>
      </c>
      <c r="K112" s="14">
        <v>88</v>
      </c>
      <c r="L112" s="14">
        <f>AVERAGEA(K112:K121)</f>
        <v>107.1818181818182</v>
      </c>
      <c r="M112" s="14">
        <f>MEDIAN(K112:K121)</f>
        <v>120</v>
      </c>
      <c r="N112" s="22">
        <f>'All - Raw Data Analysis'!P113</f>
        <v>-34.98999999999999</v>
      </c>
      <c r="O112" s="17">
        <f>AVERAGEA(N112:N121)</f>
        <v>-34.41084343434343</v>
      </c>
      <c r="P112" s="17">
        <f>MEDIAN(N112:N121)</f>
        <v>-37.52166666666667</v>
      </c>
    </row>
    <row r="113" ht="20.7" customHeight="1">
      <c r="A113" s="27">
        <v>1961</v>
      </c>
      <c r="B113" s="27">
        <v>11</v>
      </c>
      <c r="C113" s="27">
        <f>AVERAGEA(B113:B122)</f>
        <v>8.909090909090908</v>
      </c>
      <c r="D113" s="27">
        <f>MEDIAN(B113:B122)</f>
        <v>9.5</v>
      </c>
      <c r="E113" s="14">
        <v>8</v>
      </c>
      <c r="F113" s="14">
        <f>AVERAGE(E113:E122)</f>
        <v>6.2</v>
      </c>
      <c r="G113" s="14">
        <f>MEDIAN(E113:E122)</f>
        <v>6</v>
      </c>
      <c r="H113" s="14">
        <v>7</v>
      </c>
      <c r="I113" s="14">
        <f>AVERAGE(H113:H122)</f>
        <v>2.545454545454545</v>
      </c>
      <c r="J113" s="14">
        <f>MEDIAN(H113:H122)</f>
        <v>2</v>
      </c>
      <c r="K113" s="14">
        <v>205</v>
      </c>
      <c r="L113" s="14">
        <f>AVERAGEA(K113:K122)</f>
        <v>102.8181818181818</v>
      </c>
      <c r="M113" s="14">
        <f>MEDIAN(K113:K122)</f>
        <v>120</v>
      </c>
      <c r="N113" s="22">
        <f>'All - Raw Data Analysis'!P114</f>
        <v>-34.91811111111111</v>
      </c>
      <c r="O113" s="17">
        <f>AVERAGEA(N113:N122)</f>
        <v>-34.7304898989899</v>
      </c>
      <c r="P113" s="17">
        <f>MEDIAN(N113:N122)</f>
        <v>-39.01138888888889</v>
      </c>
    </row>
    <row r="114" ht="20.7" customHeight="1">
      <c r="A114" s="27">
        <v>1962</v>
      </c>
      <c r="B114" s="27">
        <v>5</v>
      </c>
      <c r="C114" s="27">
        <f>AVERAGEA(B114:B123)</f>
        <v>9.090909090909092</v>
      </c>
      <c r="D114" s="27">
        <f>MEDIAN(B114:B123)</f>
        <v>9.5</v>
      </c>
      <c r="E114" s="14">
        <v>3</v>
      </c>
      <c r="F114" s="14">
        <f>AVERAGE(E114:E123)</f>
        <v>6</v>
      </c>
      <c r="G114" s="14">
        <f>MEDIAN(E114:E123)</f>
        <v>6</v>
      </c>
      <c r="H114" s="14">
        <v>1</v>
      </c>
      <c r="I114" s="14">
        <f>AVERAGE(H114:H123)</f>
        <v>2</v>
      </c>
      <c r="J114" s="14">
        <f>MEDIAN(H114:H123)</f>
        <v>1.5</v>
      </c>
      <c r="K114" s="14">
        <v>36</v>
      </c>
      <c r="L114" s="14">
        <f>AVERAGEA(K114:K123)</f>
        <v>93</v>
      </c>
      <c r="M114" s="14">
        <f>MEDIAN(K114:K123)</f>
        <v>107.5</v>
      </c>
      <c r="N114" s="22">
        <f>'All - Raw Data Analysis'!P115</f>
        <v>-35.10061111111111</v>
      </c>
      <c r="O114" s="17">
        <f>AVERAGEA(N114:N123)</f>
        <v>-35.7699595959596</v>
      </c>
      <c r="P114" s="17">
        <f>MEDIAN(N114:N123)</f>
        <v>-39.59077777777777</v>
      </c>
    </row>
    <row r="115" ht="20.7" customHeight="1">
      <c r="A115" s="27">
        <v>1963</v>
      </c>
      <c r="B115" s="27">
        <v>9</v>
      </c>
      <c r="C115" s="27">
        <f>AVERAGEA(B115:B124)</f>
        <v>9.272727272727273</v>
      </c>
      <c r="D115" s="27">
        <f>MEDIAN(B115:B124)</f>
        <v>9.5</v>
      </c>
      <c r="E115" s="14">
        <v>7</v>
      </c>
      <c r="F115" s="14">
        <f>AVERAGE(E115:E124)</f>
        <v>6</v>
      </c>
      <c r="G115" s="14">
        <f>MEDIAN(E115:E124)</f>
        <v>6</v>
      </c>
      <c r="H115" s="14">
        <v>2</v>
      </c>
      <c r="I115" s="14">
        <f>AVERAGE(H115:H124)</f>
        <v>1.909090909090909</v>
      </c>
      <c r="J115" s="14">
        <f>MEDIAN(H115:H124)</f>
        <v>1.5</v>
      </c>
      <c r="K115" s="14">
        <v>118</v>
      </c>
      <c r="L115" s="14">
        <f>AVERAGEA(K115:K124)</f>
        <v>93</v>
      </c>
      <c r="M115" s="14">
        <f>MEDIAN(K115:K124)</f>
        <v>107.5</v>
      </c>
      <c r="N115" s="22">
        <f>'All - Raw Data Analysis'!P116</f>
        <v>-35.52666666666667</v>
      </c>
      <c r="O115" s="17">
        <f>AVERAGEA(N115:N124)</f>
        <v>-35.77633333333333</v>
      </c>
      <c r="P115" s="17">
        <f>MEDIAN(N115:N124)</f>
        <v>-39.59077777777777</v>
      </c>
    </row>
    <row r="116" ht="20.7" customHeight="1">
      <c r="A116" s="27">
        <v>1964</v>
      </c>
      <c r="B116" s="27">
        <v>12</v>
      </c>
      <c r="C116" s="27">
        <f>AVERAGEA(B116:B125)</f>
        <v>9.181818181818182</v>
      </c>
      <c r="D116" s="27">
        <f>MEDIAN(B116:B125)</f>
        <v>9</v>
      </c>
      <c r="E116" s="14">
        <v>6</v>
      </c>
      <c r="F116" s="14">
        <f>AVERAGE(E116:E125)</f>
        <v>5.7</v>
      </c>
      <c r="G116" s="14">
        <f>MEDIAN(E116:E125)</f>
        <v>5.5</v>
      </c>
      <c r="H116" s="14">
        <v>6</v>
      </c>
      <c r="I116" s="14">
        <f>AVERAGE(H116:H125)</f>
        <v>1.818181818181818</v>
      </c>
      <c r="J116" s="14">
        <f>MEDIAN(H116:H125)</f>
        <v>1</v>
      </c>
      <c r="K116" s="14">
        <v>170</v>
      </c>
      <c r="L116" s="14">
        <f>AVERAGEA(K116:K125)</f>
        <v>86.63636363636364</v>
      </c>
      <c r="M116" s="14">
        <f>MEDIAN(K116:K125)</f>
        <v>90.5</v>
      </c>
      <c r="N116" s="22">
        <f>'All - Raw Data Analysis'!P117</f>
        <v>-44.13777777777778</v>
      </c>
      <c r="O116" s="17">
        <f>AVERAGEA(N116:N125)</f>
        <v>-35.87053535353535</v>
      </c>
      <c r="P116" s="17">
        <f>MEDIAN(N116:N125)</f>
        <v>-39.59077777777777</v>
      </c>
    </row>
    <row r="117" ht="20.7" customHeight="1">
      <c r="A117" s="27">
        <v>1965</v>
      </c>
      <c r="B117" s="27">
        <v>6</v>
      </c>
      <c r="C117" s="27">
        <f>AVERAGEA(B117:B126)</f>
        <v>9.090909090909092</v>
      </c>
      <c r="D117" s="27">
        <f>MEDIAN(B117:B126)</f>
        <v>9</v>
      </c>
      <c r="E117" s="14">
        <v>4</v>
      </c>
      <c r="F117" s="14">
        <f>AVERAGE(E117:E126)</f>
        <v>5.5</v>
      </c>
      <c r="G117" s="14">
        <f>MEDIAN(E117:E126)</f>
        <v>4.5</v>
      </c>
      <c r="H117" s="14">
        <v>1</v>
      </c>
      <c r="I117" s="14">
        <f>AVERAGE(H117:H126)</f>
        <v>1.454545454545455</v>
      </c>
      <c r="J117" s="14">
        <f>MEDIAN(H117:H126)</f>
        <v>1</v>
      </c>
      <c r="K117" s="14">
        <v>84</v>
      </c>
      <c r="L117" s="14">
        <f>AVERAGEA(K117:K126)</f>
        <v>77.36363636363636</v>
      </c>
      <c r="M117" s="14">
        <f>MEDIAN(K117:K126)</f>
        <v>76</v>
      </c>
      <c r="N117" s="22">
        <f>'All - Raw Data Analysis'!P118</f>
        <v>-42.11455555555555</v>
      </c>
      <c r="O117" s="17">
        <f>AVERAGEA(N117:N126)</f>
        <v>-35.72773232323232</v>
      </c>
      <c r="P117" s="17">
        <f>MEDIAN(N117:N126)</f>
        <v>-39.59077777777777</v>
      </c>
    </row>
    <row r="118" ht="20.7" customHeight="1">
      <c r="A118" s="27">
        <v>1966</v>
      </c>
      <c r="B118" s="27">
        <v>11</v>
      </c>
      <c r="C118" s="27">
        <f>AVERAGEA(B118:B127)</f>
        <v>9.363636363636363</v>
      </c>
      <c r="D118" s="27">
        <f>MEDIAN(B118:B127)</f>
        <v>9.5</v>
      </c>
      <c r="E118" s="14">
        <v>7</v>
      </c>
      <c r="F118" s="14">
        <f>AVERAGE(E118:E127)</f>
        <v>5.7</v>
      </c>
      <c r="G118" s="14">
        <f>MEDIAN(E118:E127)</f>
        <v>5.5</v>
      </c>
      <c r="H118" s="14">
        <v>3</v>
      </c>
      <c r="I118" s="14">
        <f>AVERAGE(H118:H127)</f>
        <v>1.636363636363636</v>
      </c>
      <c r="J118" s="14">
        <f>MEDIAN(H118:H127)</f>
        <v>1.5</v>
      </c>
      <c r="K118" s="14">
        <v>145</v>
      </c>
      <c r="L118" s="14">
        <f>AVERAGEA(K118:K127)</f>
        <v>76.63636363636364</v>
      </c>
      <c r="M118" s="14">
        <f>MEDIAN(K118:K127)</f>
        <v>72</v>
      </c>
      <c r="N118" s="22">
        <f>'All - Raw Data Analysis'!P119</f>
        <v>-39.66488888888889</v>
      </c>
      <c r="O118" s="17">
        <f>AVERAGEA(N118:N127)</f>
        <v>-35.97827777777778</v>
      </c>
      <c r="P118" s="17">
        <f>MEDIAN(N118:N127)</f>
        <v>-39.59077777777777</v>
      </c>
    </row>
    <row r="119" ht="20.7" customHeight="1">
      <c r="A119" s="27">
        <v>1967</v>
      </c>
      <c r="B119" s="27">
        <v>8</v>
      </c>
      <c r="C119" s="27">
        <f>AVERAGEA(B119:B128)</f>
        <v>9.272727272727273</v>
      </c>
      <c r="D119" s="27">
        <f>MEDIAN(B119:B128)</f>
        <v>9.5</v>
      </c>
      <c r="E119" s="14">
        <v>6</v>
      </c>
      <c r="F119" s="14">
        <f>AVERAGE(E119:E128)</f>
        <v>5.6</v>
      </c>
      <c r="G119" s="14">
        <f>MEDIAN(E119:E128)</f>
        <v>5.5</v>
      </c>
      <c r="H119" s="14">
        <v>1</v>
      </c>
      <c r="I119" s="14">
        <f>AVERAGE(H119:H128)</f>
        <v>1.545454545454545</v>
      </c>
      <c r="J119" s="14">
        <f>MEDIAN(H119:H128)</f>
        <v>1.5</v>
      </c>
      <c r="K119" s="14">
        <v>122</v>
      </c>
      <c r="L119" s="14">
        <f>AVERAGEA(K119:K128)</f>
        <v>71.09090909090909</v>
      </c>
      <c r="M119" s="14">
        <f>MEDIAN(K119:K128)</f>
        <v>72</v>
      </c>
      <c r="N119" s="22">
        <f>'All - Raw Data Analysis'!P120</f>
        <v>-41.35888888888889</v>
      </c>
      <c r="O119" s="17">
        <f>AVERAGEA(N119:N128)</f>
        <v>-36.14704545454545</v>
      </c>
      <c r="P119" s="17">
        <f>MEDIAN(N119:N128)</f>
        <v>-40.43777777777778</v>
      </c>
    </row>
    <row r="120" ht="20.7" customHeight="1">
      <c r="A120" s="27">
        <v>1968</v>
      </c>
      <c r="B120" s="27">
        <v>8</v>
      </c>
      <c r="C120" s="27">
        <f>AVERAGEA(B120:B129)</f>
        <v>9.090909090909092</v>
      </c>
      <c r="D120" s="27">
        <f>MEDIAN(B120:B129)</f>
        <v>9.5</v>
      </c>
      <c r="E120" s="14">
        <v>4</v>
      </c>
      <c r="F120" s="14">
        <f>AVERAGE(E120:E129)</f>
        <v>5.5</v>
      </c>
      <c r="G120" s="14">
        <f>MEDIAN(E120:E129)</f>
        <v>5</v>
      </c>
      <c r="H120" s="14">
        <v>0</v>
      </c>
      <c r="I120" s="14">
        <f>AVERAGE(H120:H129)</f>
        <v>1.545454545454545</v>
      </c>
      <c r="J120" s="14">
        <f>MEDIAN(H120:H129)</f>
        <v>1.5</v>
      </c>
      <c r="K120" s="14">
        <v>45</v>
      </c>
      <c r="L120" s="14">
        <f>AVERAGEA(K120:K129)</f>
        <v>62.27272727272727</v>
      </c>
      <c r="M120" s="14">
        <f>MEDIAN(K120:K129)</f>
        <v>58</v>
      </c>
      <c r="N120" s="22">
        <f>'All - Raw Data Analysis'!P121</f>
        <v>-39.51666666666667</v>
      </c>
      <c r="O120" s="17">
        <f>AVERAGEA(N120:N129)</f>
        <v>-35.36440404040404</v>
      </c>
      <c r="P120" s="17">
        <f>MEDIAN(N120:N129)</f>
        <v>-39.01138888888889</v>
      </c>
    </row>
    <row r="121" ht="20.7" customHeight="1">
      <c r="A121" s="27">
        <v>1969</v>
      </c>
      <c r="B121" s="27">
        <v>18</v>
      </c>
      <c r="C121" s="27">
        <f>AVERAGEA(B121:B130)</f>
        <v>9.454545454545455</v>
      </c>
      <c r="D121" s="27">
        <f>MEDIAN(B121:B130)</f>
        <v>10</v>
      </c>
      <c r="E121" s="14">
        <v>12</v>
      </c>
      <c r="F121" s="14">
        <f>AVERAGE(E121:E130)</f>
        <v>5.6</v>
      </c>
      <c r="G121" s="14">
        <f>MEDIAN(E121:E130)</f>
        <v>5</v>
      </c>
      <c r="H121" s="14">
        <v>5</v>
      </c>
      <c r="I121" s="14">
        <f>AVERAGE(H121:H130)</f>
        <v>1.727272727272727</v>
      </c>
      <c r="J121" s="14">
        <f>MEDIAN(H121:H130)</f>
        <v>2</v>
      </c>
      <c r="K121" s="14">
        <v>166</v>
      </c>
      <c r="L121" s="14">
        <f>AVERAGEA(K121:K130)</f>
        <v>63.90909090909091</v>
      </c>
      <c r="M121" s="14">
        <f>MEDIAN(K121:K130)</f>
        <v>65.5</v>
      </c>
      <c r="N121" s="22">
        <f>'All - Raw Data Analysis'!P122</f>
        <v>-31.19111111111111</v>
      </c>
      <c r="O121" s="17">
        <f>AVERAGEA(N121:N130)</f>
        <v>-35.01056565656566</v>
      </c>
      <c r="P121" s="17">
        <f>MEDIAN(N121:N130)</f>
        <v>-37.5345</v>
      </c>
    </row>
    <row r="122" ht="20.7" customHeight="1">
      <c r="A122" s="27">
        <v>1970</v>
      </c>
      <c r="B122" s="27">
        <v>10</v>
      </c>
      <c r="C122" s="27">
        <f>AVERAGEA(B122:B131)</f>
        <v>8.636363636363637</v>
      </c>
      <c r="D122" s="27">
        <f>MEDIAN(B122:B131)</f>
        <v>9.5</v>
      </c>
      <c r="E122" s="14">
        <v>5</v>
      </c>
      <c r="F122" s="14">
        <f>AVERAGE(E122:E131)</f>
        <v>4.9</v>
      </c>
      <c r="G122" s="14">
        <f>MEDIAN(E122:E131)</f>
        <v>5</v>
      </c>
      <c r="H122" s="14">
        <v>2</v>
      </c>
      <c r="I122" s="14">
        <f>AVERAGE(H122:H131)</f>
        <v>1.454545454545455</v>
      </c>
      <c r="J122" s="14">
        <f>MEDIAN(H122:H131)</f>
        <v>2</v>
      </c>
      <c r="K122" s="14">
        <v>40</v>
      </c>
      <c r="L122" s="14">
        <f>AVERAGEA(K122:K131)</f>
        <v>57.27272727272727</v>
      </c>
      <c r="M122" s="14">
        <f>MEDIAN(K122:K131)</f>
        <v>65.5</v>
      </c>
      <c r="N122" s="22">
        <f>'All - Raw Data Analysis'!P123</f>
        <v>-38.50611111111112</v>
      </c>
      <c r="O122" s="17">
        <f>AVERAGEA(N122:N131)</f>
        <v>-34.76759898989899</v>
      </c>
      <c r="P122" s="17">
        <f>MEDIAN(N122:N131)</f>
        <v>-37.5345</v>
      </c>
    </row>
    <row r="123" ht="20.7" customHeight="1">
      <c r="A123" s="27">
        <v>1971</v>
      </c>
      <c r="B123" s="27">
        <v>13</v>
      </c>
      <c r="C123" s="27">
        <f>AVERAGEA(B123:B132)</f>
        <v>8.727272727272727</v>
      </c>
      <c r="D123" s="27">
        <f>MEDIAN(B123:B132)</f>
        <v>9.5</v>
      </c>
      <c r="E123" s="14">
        <v>6</v>
      </c>
      <c r="F123" s="14">
        <f>AVERAGE(E123:E132)</f>
        <v>5.3</v>
      </c>
      <c r="G123" s="14">
        <f>MEDIAN(E123:E132)</f>
        <v>5</v>
      </c>
      <c r="H123" s="14">
        <v>1</v>
      </c>
      <c r="I123" s="14">
        <f>AVERAGE(H123:H132)</f>
        <v>1.454545454545455</v>
      </c>
      <c r="J123" s="14">
        <f>MEDIAN(H123:H132)</f>
        <v>2</v>
      </c>
      <c r="K123" s="14">
        <v>97</v>
      </c>
      <c r="L123" s="14">
        <f>AVERAGEA(K123:K132)</f>
        <v>67.18181818181819</v>
      </c>
      <c r="M123" s="14">
        <f>MEDIAN(K123:K132)</f>
        <v>72</v>
      </c>
      <c r="N123" s="22">
        <f>'All - Raw Data Analysis'!P124</f>
        <v>-46.35227777777778</v>
      </c>
      <c r="O123" s="17">
        <f>AVERAGEA(N123:N132)</f>
        <v>-33.93318484848484</v>
      </c>
      <c r="P123" s="17">
        <f>MEDIAN(N123:N132)</f>
        <v>-36.09366666666666</v>
      </c>
    </row>
    <row r="124" ht="20.7" customHeight="1">
      <c r="A124" s="27">
        <v>1972</v>
      </c>
      <c r="B124" s="27">
        <v>7</v>
      </c>
      <c r="C124" s="27">
        <f>AVERAGEA(B124:B133)</f>
        <v>8.636363636363637</v>
      </c>
      <c r="D124" s="27">
        <f>MEDIAN(B124:B133)</f>
        <v>9.5</v>
      </c>
      <c r="E124" s="14">
        <v>3</v>
      </c>
      <c r="F124" s="14">
        <f>AVERAGE(E124:E133)</f>
        <v>5.4</v>
      </c>
      <c r="G124" s="14">
        <f>MEDIAN(E124:E133)</f>
        <v>5</v>
      </c>
      <c r="H124" s="14">
        <v>0</v>
      </c>
      <c r="I124" s="14">
        <f>AVERAGE(H124:H133)</f>
        <v>1.636363636363636</v>
      </c>
      <c r="J124" s="14">
        <f>MEDIAN(H124:H133)</f>
        <v>2</v>
      </c>
      <c r="K124" s="14">
        <v>36</v>
      </c>
      <c r="L124" s="14">
        <f>AVERAGEA(K124:K133)</f>
        <v>67.45454545454545</v>
      </c>
      <c r="M124" s="14">
        <f>MEDIAN(K124:K133)</f>
        <v>72</v>
      </c>
      <c r="N124" s="22">
        <f>'All - Raw Data Analysis'!P125</f>
        <v>-35.17072222222222</v>
      </c>
      <c r="O124" s="17">
        <f>AVERAGEA(N124:N133)</f>
        <v>-32.61604343434343</v>
      </c>
      <c r="P124" s="17">
        <f>MEDIAN(N124:N133)</f>
        <v>-35.39758333333333</v>
      </c>
    </row>
    <row r="125" ht="20.7" customHeight="1">
      <c r="A125" s="27">
        <v>1973</v>
      </c>
      <c r="B125" s="27">
        <v>8</v>
      </c>
      <c r="C125" s="27">
        <f>AVERAGEA(B125:B134)</f>
        <v>8.545454545454545</v>
      </c>
      <c r="D125" s="27">
        <f>MEDIAN(B125:B134)</f>
        <v>9.5</v>
      </c>
      <c r="E125" s="14">
        <v>4</v>
      </c>
      <c r="F125" s="14">
        <f>AVERAGE(E125:E134)</f>
        <v>5.3</v>
      </c>
      <c r="G125" s="14">
        <f>MEDIAN(E125:E134)</f>
        <v>5</v>
      </c>
      <c r="H125" s="14">
        <v>1</v>
      </c>
      <c r="I125" s="14">
        <f>AVERAGE(H125:H134)</f>
        <v>1.727272727272727</v>
      </c>
      <c r="J125" s="14">
        <f>MEDIAN(H125:H134)</f>
        <v>2</v>
      </c>
      <c r="K125" s="14">
        <v>48</v>
      </c>
      <c r="L125" s="14">
        <f>AVERAGEA(K125:K134)</f>
        <v>67.09090909090909</v>
      </c>
      <c r="M125" s="14">
        <f>MEDIAN(K125:K134)</f>
        <v>72</v>
      </c>
      <c r="N125" s="22">
        <f>'All - Raw Data Analysis'!P126</f>
        <v>-36.56288888888889</v>
      </c>
      <c r="O125" s="17">
        <f>AVERAGEA(N125:N134)</f>
        <v>-32.11216464646464</v>
      </c>
      <c r="P125" s="17">
        <f>MEDIAN(N125:N134)</f>
        <v>-34.18713888888888</v>
      </c>
    </row>
    <row r="126" ht="20.7" customHeight="1">
      <c r="A126" s="27">
        <v>1974</v>
      </c>
      <c r="B126" s="27">
        <v>11</v>
      </c>
      <c r="C126" s="27">
        <f>AVERAGEA(B126:B135)</f>
        <v>8.181818181818182</v>
      </c>
      <c r="D126" s="27">
        <f>MEDIAN(B126:B135)</f>
        <v>9.5</v>
      </c>
      <c r="E126" s="14">
        <v>4</v>
      </c>
      <c r="F126" s="14">
        <f>AVERAGE(E126:E135)</f>
        <v>5.2</v>
      </c>
      <c r="G126" s="14">
        <f>MEDIAN(E126:E135)</f>
        <v>5</v>
      </c>
      <c r="H126" s="14">
        <v>2</v>
      </c>
      <c r="I126" s="14">
        <f>AVERAGE(H126:H135)</f>
        <v>1.727272727272727</v>
      </c>
      <c r="J126" s="14">
        <f>MEDIAN(H126:H135)</f>
        <v>2</v>
      </c>
      <c r="K126" s="14">
        <v>68</v>
      </c>
      <c r="L126" s="14">
        <f>AVERAGEA(K126:K135)</f>
        <v>64.27272727272727</v>
      </c>
      <c r="M126" s="14">
        <f>MEDIAN(K126:K135)</f>
        <v>72</v>
      </c>
      <c r="N126" s="22">
        <f>'All - Raw Data Analysis'!P127</f>
        <v>-42.56694444444444</v>
      </c>
      <c r="O126" s="17">
        <f>AVERAGEA(N126:N135)</f>
        <v>-31.26268484848485</v>
      </c>
      <c r="P126" s="17">
        <f>MEDIAN(N126:N135)</f>
        <v>-32.30677777777777</v>
      </c>
    </row>
    <row r="127" ht="20.7" customHeight="1">
      <c r="A127" s="27">
        <v>1975</v>
      </c>
      <c r="B127" s="27">
        <v>9</v>
      </c>
      <c r="C127" s="27">
        <f>AVERAGEA(B127:B136)</f>
        <v>8.363636363636363</v>
      </c>
      <c r="D127" s="27">
        <f>MEDIAN(B127:B136)</f>
        <v>9.5</v>
      </c>
      <c r="E127" s="14">
        <v>6</v>
      </c>
      <c r="F127" s="14">
        <f>AVERAGE(E127:E136)</f>
        <v>5.3</v>
      </c>
      <c r="G127" s="14">
        <f>MEDIAN(E127:E136)</f>
        <v>5</v>
      </c>
      <c r="H127" s="14">
        <v>3</v>
      </c>
      <c r="I127" s="14">
        <f>AVERAGE(H127:H136)</f>
        <v>1.636363636363636</v>
      </c>
      <c r="J127" s="14">
        <f>MEDIAN(H127:H136)</f>
        <v>2</v>
      </c>
      <c r="K127" s="14">
        <v>76</v>
      </c>
      <c r="L127" s="14">
        <f>AVERAGEA(K127:K136)</f>
        <v>65.72727272727273</v>
      </c>
      <c r="M127" s="14">
        <f>MEDIAN(K127:K136)</f>
        <v>80</v>
      </c>
      <c r="N127" s="22">
        <f>'All - Raw Data Analysis'!P128</f>
        <v>-44.87055555555555</v>
      </c>
      <c r="O127" s="17">
        <f>AVERAGEA(N127:N136)</f>
        <v>-30.25230606060606</v>
      </c>
      <c r="P127" s="17">
        <f>MEDIAN(N127:N136)</f>
        <v>-31.65825</v>
      </c>
    </row>
    <row r="128" ht="20.7" customHeight="1">
      <c r="A128" s="27">
        <v>1976</v>
      </c>
      <c r="B128" s="27">
        <v>10</v>
      </c>
      <c r="C128" s="27">
        <f>AVERAGEA(B128:B137)</f>
        <v>8.545454545454545</v>
      </c>
      <c r="D128" s="27">
        <f>MEDIAN(B128:B137)</f>
        <v>10.5</v>
      </c>
      <c r="E128" s="14">
        <v>6</v>
      </c>
      <c r="F128" s="14">
        <f>AVERAGE(E128:E137)</f>
        <v>5.4</v>
      </c>
      <c r="G128" s="14">
        <f>MEDIAN(E128:E137)</f>
        <v>5</v>
      </c>
      <c r="H128" s="14">
        <v>2</v>
      </c>
      <c r="I128" s="14">
        <f>AVERAGE(H128:H137)</f>
        <v>1.636363636363636</v>
      </c>
      <c r="J128" s="14">
        <f>MEDIAN(H128:H137)</f>
        <v>2</v>
      </c>
      <c r="K128" s="14">
        <v>84</v>
      </c>
      <c r="L128" s="14">
        <f>AVERAGEA(K128:K137)</f>
        <v>66.81818181818181</v>
      </c>
      <c r="M128" s="14">
        <f>MEDIAN(K128:K137)</f>
        <v>84</v>
      </c>
      <c r="N128" s="22">
        <f>'All - Raw Data Analysis'!P129</f>
        <v>-41.52133333333333</v>
      </c>
      <c r="O128" s="17">
        <f>AVERAGEA(N128:N137)</f>
        <v>-29.16090707070707</v>
      </c>
      <c r="P128" s="17">
        <f>MEDIAN(N128:N137)</f>
        <v>-31.65825</v>
      </c>
    </row>
    <row r="129" ht="20.7" customHeight="1">
      <c r="A129" s="27">
        <v>1977</v>
      </c>
      <c r="B129" s="27">
        <v>6</v>
      </c>
      <c r="C129" s="27">
        <f>AVERAGEA(B129:B138)</f>
        <v>8.181818181818182</v>
      </c>
      <c r="D129" s="27">
        <f>MEDIAN(B129:B138)</f>
        <v>10</v>
      </c>
      <c r="E129" s="14">
        <v>5</v>
      </c>
      <c r="F129" s="14">
        <f>AVERAGE(E129:E138)</f>
        <v>5.2</v>
      </c>
      <c r="G129" s="14">
        <f>MEDIAN(E129:E138)</f>
        <v>5</v>
      </c>
      <c r="H129" s="14">
        <v>1</v>
      </c>
      <c r="I129" s="14">
        <f>AVERAGE(H129:H138)</f>
        <v>1.454545454545455</v>
      </c>
      <c r="J129" s="14">
        <f>MEDIAN(H129:H138)</f>
        <v>1.5</v>
      </c>
      <c r="K129" s="14">
        <v>25</v>
      </c>
      <c r="L129" s="14">
        <f>AVERAGEA(K129:K138)</f>
        <v>62.45454545454545</v>
      </c>
      <c r="M129" s="14">
        <f>MEDIAN(K129:K138)</f>
        <v>73.5</v>
      </c>
      <c r="N129" s="22">
        <f>'All - Raw Data Analysis'!P130</f>
        <v>-32.74983333333333</v>
      </c>
      <c r="O129" s="17">
        <f>AVERAGEA(N129:N138)</f>
        <v>-28.15158383838384</v>
      </c>
      <c r="P129" s="17">
        <f>MEDIAN(N129:N138)</f>
        <v>-30.93577777777778</v>
      </c>
    </row>
    <row r="130" ht="20.7" customHeight="1">
      <c r="A130" s="27">
        <v>1978</v>
      </c>
      <c r="B130" s="27">
        <v>12</v>
      </c>
      <c r="C130" s="27">
        <f>AVERAGEA(B130:B139)</f>
        <v>8.272727272727273</v>
      </c>
      <c r="D130" s="27">
        <f>MEDIAN(B130:B139)</f>
        <v>10</v>
      </c>
      <c r="E130" s="14">
        <v>5</v>
      </c>
      <c r="F130" s="14">
        <f>AVERAGE(E130:E139)</f>
        <v>5</v>
      </c>
      <c r="G130" s="14">
        <f>MEDIAN(E130:E139)</f>
        <v>5</v>
      </c>
      <c r="H130" s="14">
        <v>2</v>
      </c>
      <c r="I130" s="14">
        <f>AVERAGE(H130:H139)</f>
        <v>1.454545454545455</v>
      </c>
      <c r="J130" s="14">
        <f>MEDIAN(H130:H139)</f>
        <v>1.5</v>
      </c>
      <c r="K130" s="14">
        <v>63</v>
      </c>
      <c r="L130" s="14">
        <f>AVERAGEA(K130:K139)</f>
        <v>63.27272727272727</v>
      </c>
      <c r="M130" s="14">
        <f>MEDIAN(K130:K139)</f>
        <v>73.5</v>
      </c>
      <c r="N130" s="22">
        <f>'All - Raw Data Analysis'!P131</f>
        <v>-35.62444444444444</v>
      </c>
      <c r="O130" s="17">
        <f>AVERAGEA(N130:N139)</f>
        <v>-27.27281111111111</v>
      </c>
      <c r="P130" s="17">
        <f>MEDIAN(N130:N139)</f>
        <v>-30.02341666666667</v>
      </c>
    </row>
    <row r="131" ht="20.7" customHeight="1">
      <c r="A131" s="27">
        <v>1979</v>
      </c>
      <c r="B131" s="27">
        <v>9</v>
      </c>
      <c r="C131" s="27">
        <f>AVERAGEA(B131:B140)</f>
        <v>8.272727272727273</v>
      </c>
      <c r="D131" s="27">
        <f>MEDIAN(B131:B140)</f>
        <v>10</v>
      </c>
      <c r="E131" s="14">
        <v>5</v>
      </c>
      <c r="F131" s="14">
        <f>AVERAGE(E131:E140)</f>
        <v>5</v>
      </c>
      <c r="G131" s="14">
        <f>MEDIAN(E131:E140)</f>
        <v>5</v>
      </c>
      <c r="H131" s="14">
        <v>2</v>
      </c>
      <c r="I131" s="14">
        <f>AVERAGE(H131:H140)</f>
        <v>1.545454545454545</v>
      </c>
      <c r="J131" s="14">
        <f>MEDIAN(H131:H140)</f>
        <v>1.5</v>
      </c>
      <c r="K131" s="14">
        <v>93</v>
      </c>
      <c r="L131" s="14">
        <f>AVERAGEA(K131:K140)</f>
        <v>66.90909090909091</v>
      </c>
      <c r="M131" s="14">
        <f>MEDIAN(K131:K140)</f>
        <v>86</v>
      </c>
      <c r="N131" s="22">
        <f>'All - Raw Data Analysis'!P132</f>
        <v>-28.51847777777778</v>
      </c>
      <c r="O131" s="17">
        <f>AVERAGEA(N131:N140)</f>
        <v>-26.50939696969697</v>
      </c>
      <c r="P131" s="17">
        <f>MEDIAN(N131:N140)</f>
        <v>-29.47780555555556</v>
      </c>
    </row>
    <row r="132" ht="20.7" customHeight="1">
      <c r="A132" s="27">
        <v>1980</v>
      </c>
      <c r="B132" s="27">
        <v>11</v>
      </c>
      <c r="C132" s="27">
        <f>AVERAGEA(B132:B141)</f>
        <v>8.454545454545455</v>
      </c>
      <c r="D132" s="27">
        <f>MEDIAN(B132:B141)</f>
        <v>11</v>
      </c>
      <c r="E132" s="14">
        <v>9</v>
      </c>
      <c r="F132" s="14">
        <f>AVERAGE(E132:E141)</f>
        <v>5.2</v>
      </c>
      <c r="G132" s="14">
        <f>MEDIAN(E132:E141)</f>
        <v>5</v>
      </c>
      <c r="H132" s="14">
        <v>2</v>
      </c>
      <c r="I132" s="14">
        <f>AVERAGE(H132:H141)</f>
        <v>1.545454545454545</v>
      </c>
      <c r="J132" s="14">
        <f>MEDIAN(H132:H141)</f>
        <v>1.5</v>
      </c>
      <c r="K132" s="14">
        <v>149</v>
      </c>
      <c r="L132" s="14">
        <f>AVERAGEA(K132:K141)</f>
        <v>70.72727272727273</v>
      </c>
      <c r="M132" s="14">
        <f>MEDIAN(K132:K141)</f>
        <v>86</v>
      </c>
      <c r="N132" s="22">
        <f>'All - Raw Data Analysis'!P133</f>
        <v>-29.32755555555555</v>
      </c>
      <c r="O132" s="17">
        <f>AVERAGEA(N132:N141)</f>
        <v>-26.51390404040404</v>
      </c>
      <c r="P132" s="17">
        <f>MEDIAN(N132:N141)</f>
        <v>-29.47780555555556</v>
      </c>
    </row>
    <row r="133" ht="20.7" customHeight="1">
      <c r="A133" s="27">
        <v>1981</v>
      </c>
      <c r="B133" s="27">
        <v>12</v>
      </c>
      <c r="C133" s="27">
        <f>AVERAGEA(B133:B142)</f>
        <v>8.727272727272727</v>
      </c>
      <c r="D133" s="27">
        <f>MEDIAN(B133:B142)</f>
        <v>11</v>
      </c>
      <c r="E133" s="14">
        <v>7</v>
      </c>
      <c r="F133" s="14">
        <f>AVERAGE(E133:E142)</f>
        <v>5.1</v>
      </c>
      <c r="G133" s="14">
        <f>MEDIAN(E133:E142)</f>
        <v>5</v>
      </c>
      <c r="H133" s="14">
        <v>3</v>
      </c>
      <c r="I133" s="14">
        <f>AVERAGE(H133:H142)</f>
        <v>1.454545454545455</v>
      </c>
      <c r="J133" s="14">
        <f>MEDIAN(H133:H142)</f>
        <v>1</v>
      </c>
      <c r="K133" s="14">
        <v>100</v>
      </c>
      <c r="L133" s="14">
        <f>AVERAGEA(K133:K142)</f>
        <v>66</v>
      </c>
      <c r="M133" s="14">
        <f>MEDIAN(K133:K142)</f>
        <v>86</v>
      </c>
      <c r="N133" s="22">
        <f>'All - Raw Data Analysis'!P134</f>
        <v>-31.86372222222222</v>
      </c>
      <c r="O133" s="17">
        <f>AVERAGEA(N133:N142)</f>
        <v>-26.03219191919192</v>
      </c>
      <c r="P133" s="17">
        <f>MEDIAN(N133:N142)</f>
        <v>-29.09805555555556</v>
      </c>
    </row>
    <row r="134" ht="20.7" customHeight="1">
      <c r="A134" s="27">
        <v>1982</v>
      </c>
      <c r="B134" s="27">
        <v>6</v>
      </c>
      <c r="C134" s="27">
        <f>AVERAGEA(B134:B143)</f>
        <v>8.363636363636363</v>
      </c>
      <c r="D134" s="27">
        <f>MEDIAN(B134:B143)</f>
        <v>9.5</v>
      </c>
      <c r="E134" s="14">
        <v>2</v>
      </c>
      <c r="F134" s="14">
        <f>AVERAGE(E134:E143)</f>
        <v>4.8</v>
      </c>
      <c r="G134" s="14">
        <f>MEDIAN(E134:E143)</f>
        <v>4.5</v>
      </c>
      <c r="H134" s="14">
        <v>1</v>
      </c>
      <c r="I134" s="14">
        <f>AVERAGE(H134:H143)</f>
        <v>1.363636363636364</v>
      </c>
      <c r="J134" s="14">
        <f>MEDIAN(H134:H143)</f>
        <v>1</v>
      </c>
      <c r="K134" s="14">
        <v>32</v>
      </c>
      <c r="L134" s="14">
        <f>AVERAGEA(K134:K143)</f>
        <v>60.18181818181818</v>
      </c>
      <c r="M134" s="14">
        <f>MEDIAN(K134:K143)</f>
        <v>60</v>
      </c>
      <c r="N134" s="22">
        <f>'All - Raw Data Analysis'!P135</f>
        <v>-29.62805555555556</v>
      </c>
      <c r="O134" s="17">
        <f>AVERAGEA(N134:N143)</f>
        <v>-25.39639393939394</v>
      </c>
      <c r="P134" s="17">
        <f>MEDIAN(N134:N143)</f>
        <v>-27.89747222222222</v>
      </c>
    </row>
    <row r="135" ht="20.7" customHeight="1">
      <c r="A135" s="27">
        <v>1983</v>
      </c>
      <c r="B135" s="27">
        <v>4</v>
      </c>
      <c r="C135" s="27">
        <f>AVERAGEA(B135:B144)</f>
        <v>8.454545454545455</v>
      </c>
      <c r="D135" s="27">
        <f>MEDIAN(B135:B144)</f>
        <v>9.5</v>
      </c>
      <c r="E135" s="14">
        <v>3</v>
      </c>
      <c r="F135" s="14">
        <f>AVERAGE(E135:E144)</f>
        <v>5</v>
      </c>
      <c r="G135" s="14">
        <f>MEDIAN(E135:E144)</f>
        <v>4.5</v>
      </c>
      <c r="H135" s="14">
        <v>1</v>
      </c>
      <c r="I135" s="14">
        <f>AVERAGE(H135:H144)</f>
        <v>1.363636363636364</v>
      </c>
      <c r="J135" s="14">
        <f>MEDIAN(H135:H144)</f>
        <v>1</v>
      </c>
      <c r="K135" s="14">
        <v>17</v>
      </c>
      <c r="L135" s="14">
        <f>AVERAGEA(K135:K144)</f>
        <v>64.18181818181819</v>
      </c>
      <c r="M135" s="14">
        <f>MEDIAN(K135:K144)</f>
        <v>80</v>
      </c>
      <c r="N135" s="22">
        <f>'All - Raw Data Analysis'!P136</f>
        <v>-27.21861111111111</v>
      </c>
      <c r="O135" s="17">
        <f>AVERAGEA(N135:N144)</f>
        <v>-25.30881313131313</v>
      </c>
      <c r="P135" s="17">
        <f>MEDIAN(N135:N144)</f>
        <v>-27.89747222222222</v>
      </c>
    </row>
    <row r="136" ht="20.7" customHeight="1">
      <c r="A136" s="27">
        <v>1984</v>
      </c>
      <c r="B136" s="27">
        <v>13</v>
      </c>
      <c r="C136" s="27">
        <f>AVERAGEA(B136:B145)</f>
        <v>8.818181818181818</v>
      </c>
      <c r="D136" s="27">
        <f>MEDIAN(B136:B145)</f>
        <v>9.5</v>
      </c>
      <c r="E136" s="14">
        <v>5</v>
      </c>
      <c r="F136" s="14">
        <f>AVERAGE(E136:E145)</f>
        <v>5.1</v>
      </c>
      <c r="G136" s="14">
        <f>MEDIAN(E136:E145)</f>
        <v>4.5</v>
      </c>
      <c r="H136" s="14">
        <v>1</v>
      </c>
      <c r="I136" s="14">
        <f>AVERAGE(H136:H145)</f>
        <v>1.363636363636364</v>
      </c>
      <c r="J136" s="14">
        <f>MEDIAN(H136:H145)</f>
        <v>1</v>
      </c>
      <c r="K136" s="14">
        <v>84</v>
      </c>
      <c r="L136" s="14">
        <f>AVERAGEA(K136:K145)</f>
        <v>66.18181818181819</v>
      </c>
      <c r="M136" s="14">
        <f>MEDIAN(K136:K145)</f>
        <v>80</v>
      </c>
      <c r="N136" s="22">
        <f>'All - Raw Data Analysis'!P137</f>
        <v>-31.45277777777778</v>
      </c>
      <c r="O136" s="17">
        <f>AVERAGEA(N136:N145)</f>
        <v>-25.42195454545455</v>
      </c>
      <c r="P136" s="17">
        <f>MEDIAN(N136:N145)</f>
        <v>-28.51561111111111</v>
      </c>
    </row>
    <row r="137" ht="20.7" customHeight="1">
      <c r="A137" s="27">
        <v>1985</v>
      </c>
      <c r="B137" s="27">
        <v>11</v>
      </c>
      <c r="C137" s="27">
        <f>AVERAGEA(B137:B146)</f>
        <v>8.272727272727273</v>
      </c>
      <c r="D137" s="27">
        <f>MEDIAN(B137:B146)</f>
        <v>8</v>
      </c>
      <c r="E137" s="14">
        <v>7</v>
      </c>
      <c r="F137" s="14">
        <f>AVERAGE(E137:E146)</f>
        <v>4.9</v>
      </c>
      <c r="G137" s="14">
        <f>MEDIAN(E137:E146)</f>
        <v>4</v>
      </c>
      <c r="H137" s="14">
        <v>3</v>
      </c>
      <c r="I137" s="14">
        <f>AVERAGE(H137:H146)</f>
        <v>1.272727272727273</v>
      </c>
      <c r="J137" s="14">
        <f>MEDIAN(H137:H146)</f>
        <v>1</v>
      </c>
      <c r="K137" s="14">
        <v>88</v>
      </c>
      <c r="L137" s="14">
        <f>AVERAGEA(K137:K146)</f>
        <v>61.45454545454545</v>
      </c>
      <c r="M137" s="14">
        <f>MEDIAN(K137:K146)</f>
        <v>57.5</v>
      </c>
      <c r="N137" s="22">
        <f>'All - Raw Data Analysis'!P138</f>
        <v>-32.86516666666667</v>
      </c>
      <c r="O137" s="17">
        <f>AVERAGEA(N137:N146)</f>
        <v>-25.02065151515152</v>
      </c>
      <c r="P137" s="17">
        <f>MEDIAN(N137:N146)</f>
        <v>-27.84502777777778</v>
      </c>
    </row>
    <row r="138" ht="20.7" customHeight="1">
      <c r="A138" s="27">
        <v>1986</v>
      </c>
      <c r="B138" s="27">
        <v>6</v>
      </c>
      <c r="C138" s="27">
        <f>AVERAGEA(B138:B147)</f>
        <v>9</v>
      </c>
      <c r="D138" s="27">
        <f>MEDIAN(B138:B147)</f>
        <v>8</v>
      </c>
      <c r="E138" s="14">
        <v>4</v>
      </c>
      <c r="F138" s="14">
        <f>AVERAGE(E138:E147)</f>
        <v>5.3</v>
      </c>
      <c r="G138" s="14">
        <f>MEDIAN(E138:E147)</f>
        <v>4</v>
      </c>
      <c r="H138" s="14">
        <v>0</v>
      </c>
      <c r="I138" s="14">
        <f>AVERAGE(H138:H147)</f>
        <v>1.454545454545455</v>
      </c>
      <c r="J138" s="14">
        <f>MEDIAN(H138:H147)</f>
        <v>1</v>
      </c>
      <c r="K138" s="14">
        <v>36</v>
      </c>
      <c r="L138" s="14">
        <f>AVERAGEA(K138:K147)</f>
        <v>74.18181818181819</v>
      </c>
      <c r="M138" s="14">
        <f>MEDIAN(K138:K147)</f>
        <v>57.5</v>
      </c>
      <c r="N138" s="22">
        <f>'All - Raw Data Analysis'!P139</f>
        <v>-30.41877777777778</v>
      </c>
      <c r="O138" s="17">
        <f>AVERAGEA(N138:N147)</f>
        <v>-24.40779292929293</v>
      </c>
      <c r="P138" s="17">
        <f>MEDIAN(N138:N147)</f>
        <v>-27.13266666666667</v>
      </c>
    </row>
    <row r="139" ht="20.7" customHeight="1">
      <c r="A139" s="27">
        <v>1987</v>
      </c>
      <c r="B139" s="27">
        <v>7</v>
      </c>
      <c r="C139" s="27">
        <f>AVERAGEA(B139:B148)</f>
        <v>9.636363636363637</v>
      </c>
      <c r="D139" s="27">
        <f>MEDIAN(B139:B148)</f>
        <v>9.5</v>
      </c>
      <c r="E139" s="14">
        <v>3</v>
      </c>
      <c r="F139" s="14">
        <f>AVERAGE(E139:E148)</f>
        <v>5.8</v>
      </c>
      <c r="G139" s="14">
        <f>MEDIAN(E139:E148)</f>
        <v>4.5</v>
      </c>
      <c r="H139" s="14">
        <v>1</v>
      </c>
      <c r="I139" s="14">
        <f>AVERAGE(H139:H148)</f>
        <v>2</v>
      </c>
      <c r="J139" s="14">
        <f>MEDIAN(H139:H148)</f>
        <v>1.5</v>
      </c>
      <c r="K139" s="14">
        <v>34</v>
      </c>
      <c r="L139" s="14">
        <f>AVERAGEA(K139:K148)</f>
        <v>86</v>
      </c>
      <c r="M139" s="14">
        <f>MEDIAN(K139:K148)</f>
        <v>86.5</v>
      </c>
      <c r="N139" s="22">
        <f>'All - Raw Data Analysis'!P140</f>
        <v>-23.08333333333333</v>
      </c>
      <c r="O139" s="17">
        <f>AVERAGEA(N139:N148)</f>
        <v>-24.05526767676768</v>
      </c>
      <c r="P139" s="17">
        <f>MEDIAN(N139:N148)</f>
        <v>-26.78972222222222</v>
      </c>
    </row>
    <row r="140" ht="20.7" customHeight="1">
      <c r="A140" s="27">
        <v>1988</v>
      </c>
      <c r="B140" s="27">
        <v>12</v>
      </c>
      <c r="C140" s="27">
        <f>AVERAGEA(B140:B149)</f>
        <v>9.727272727272727</v>
      </c>
      <c r="D140" s="27">
        <f>MEDIAN(B140:B149)</f>
        <v>9.5</v>
      </c>
      <c r="E140" s="14">
        <v>5</v>
      </c>
      <c r="F140" s="14">
        <f>AVERAGE(E140:E149)</f>
        <v>5.8</v>
      </c>
      <c r="G140" s="14">
        <f>MEDIAN(E140:E149)</f>
        <v>4.5</v>
      </c>
      <c r="H140" s="14">
        <v>3</v>
      </c>
      <c r="I140" s="14">
        <f>AVERAGE(H140:H149)</f>
        <v>2</v>
      </c>
      <c r="J140" s="14">
        <f>MEDIAN(H140:H149)</f>
        <v>1.5</v>
      </c>
      <c r="K140" s="14">
        <v>103</v>
      </c>
      <c r="L140" s="14">
        <f>AVERAGEA(K140:K149)</f>
        <v>86.63636363636364</v>
      </c>
      <c r="M140" s="14">
        <f>MEDIAN(K140:K149)</f>
        <v>86.5</v>
      </c>
      <c r="N140" s="22">
        <f>'All - Raw Data Analysis'!P141</f>
        <v>-27.22688888888889</v>
      </c>
      <c r="O140" s="17">
        <f>AVERAGEA(N140:N149)</f>
        <v>-23.66808585858586</v>
      </c>
      <c r="P140" s="17">
        <f>MEDIAN(N140:N149)</f>
        <v>-26.78972222222222</v>
      </c>
    </row>
    <row r="141" ht="20.7" customHeight="1">
      <c r="A141" s="27">
        <v>1989</v>
      </c>
      <c r="B141" s="27">
        <v>11</v>
      </c>
      <c r="C141" s="27">
        <f>AVERAGEA(B141:B150)</f>
        <v>9.909090909090908</v>
      </c>
      <c r="D141" s="27">
        <f>MEDIAN(B141:B150)</f>
        <v>9.5</v>
      </c>
      <c r="E141" s="14">
        <v>7</v>
      </c>
      <c r="F141" s="14">
        <f>AVERAGE(E141:E150)</f>
        <v>6.3</v>
      </c>
      <c r="G141" s="14">
        <f>MEDIAN(E141:E150)</f>
        <v>5.5</v>
      </c>
      <c r="H141" s="14">
        <v>2</v>
      </c>
      <c r="I141" s="14">
        <f>AVERAGE(H141:H150)</f>
        <v>2</v>
      </c>
      <c r="J141" s="14">
        <f>MEDIAN(H141:H150)</f>
        <v>1.5</v>
      </c>
      <c r="K141" s="14">
        <v>135</v>
      </c>
      <c r="L141" s="14">
        <f>AVERAGEA(K141:K150)</f>
        <v>93.81818181818181</v>
      </c>
      <c r="M141" s="14">
        <f>MEDIAN(K141:K150)</f>
        <v>86.5</v>
      </c>
      <c r="N141" s="22">
        <f>'All - Raw Data Analysis'!P142</f>
        <v>-28.56805555555556</v>
      </c>
      <c r="O141" s="17">
        <f>AVERAGEA(N141:N150)</f>
        <v>-22.74528282828283</v>
      </c>
      <c r="P141" s="17">
        <f>MEDIAN(N141:N150)</f>
        <v>-26.33236111111111</v>
      </c>
    </row>
    <row r="142" ht="20.7" customHeight="1">
      <c r="A142" s="27">
        <v>1990</v>
      </c>
      <c r="B142" s="27">
        <v>14</v>
      </c>
      <c r="C142" s="27">
        <f>AVERAGEA(B142:B151)</f>
        <v>10</v>
      </c>
      <c r="D142" s="27">
        <f>MEDIAN(B142:B151)</f>
        <v>10</v>
      </c>
      <c r="E142" s="14">
        <v>8</v>
      </c>
      <c r="F142" s="14">
        <f>AVERAGE(E142:E151)</f>
        <v>6.4</v>
      </c>
      <c r="G142" s="14">
        <f>MEDIAN(E142:E151)</f>
        <v>6</v>
      </c>
      <c r="H142" s="14">
        <v>1</v>
      </c>
      <c r="I142" s="14">
        <f>AVERAGE(H142:H151)</f>
        <v>2.272727272727273</v>
      </c>
      <c r="J142" s="14">
        <f>MEDIAN(H142:H151)</f>
        <v>1.5</v>
      </c>
      <c r="K142" s="14">
        <v>97</v>
      </c>
      <c r="L142" s="14">
        <f>AVERAGEA(K142:K151)</f>
        <v>97.63636363636364</v>
      </c>
      <c r="M142" s="14">
        <f>MEDIAN(K142:K151)</f>
        <v>86.5</v>
      </c>
      <c r="N142" s="22">
        <f>'All - Raw Data Analysis'!P143</f>
        <v>-24.02872222222222</v>
      </c>
      <c r="O142" s="17">
        <f>AVERAGEA(N142:N151)</f>
        <v>-22.58552525252525</v>
      </c>
      <c r="P142" s="17">
        <f>MEDIAN(N142:N151)</f>
        <v>-26.33236111111111</v>
      </c>
    </row>
    <row r="143" ht="20.7" customHeight="1">
      <c r="A143" s="27">
        <v>1991</v>
      </c>
      <c r="B143" s="27">
        <v>8</v>
      </c>
      <c r="C143" s="27">
        <f>AVERAGEA(B143:B152)</f>
        <v>10.09090909090909</v>
      </c>
      <c r="D143" s="27">
        <f>MEDIAN(B143:B152)</f>
        <v>10</v>
      </c>
      <c r="E143" s="14">
        <v>4</v>
      </c>
      <c r="F143" s="14">
        <f>AVERAGE(E143:E152)</f>
        <v>6.4</v>
      </c>
      <c r="G143" s="14">
        <f>MEDIAN(E143:E152)</f>
        <v>6</v>
      </c>
      <c r="H143" s="14">
        <v>2</v>
      </c>
      <c r="I143" s="14">
        <f>AVERAGE(H143:H152)</f>
        <v>2.454545454545455</v>
      </c>
      <c r="J143" s="14">
        <f>MEDIAN(H143:H152)</f>
        <v>2.5</v>
      </c>
      <c r="K143" s="14">
        <v>36</v>
      </c>
      <c r="L143" s="14">
        <f>AVERAGEA(K143:K152)</f>
        <v>99.63636363636364</v>
      </c>
      <c r="M143" s="14">
        <f>MEDIAN(K143:K152)</f>
        <v>97.5</v>
      </c>
      <c r="N143" s="22">
        <f>'All - Raw Data Analysis'!P144</f>
        <v>-24.86994444444444</v>
      </c>
      <c r="O143" s="17">
        <f>AVERAGEA(N143:N152)</f>
        <v>-22.61892424242424</v>
      </c>
      <c r="P143" s="17">
        <f>MEDIAN(N143:N152)</f>
        <v>-26.33236111111111</v>
      </c>
    </row>
    <row r="144" ht="20.7" customHeight="1">
      <c r="A144" s="27">
        <v>1992</v>
      </c>
      <c r="B144" s="27">
        <v>7</v>
      </c>
      <c r="C144" s="27">
        <f>AVERAGEA(B144:B153)</f>
        <v>10.72727272727273</v>
      </c>
      <c r="D144" s="27">
        <f>MEDIAN(B144:B153)</f>
        <v>12.5</v>
      </c>
      <c r="E144" s="14">
        <v>4</v>
      </c>
      <c r="F144" s="14">
        <f>AVERAGE(E144:E153)</f>
        <v>6.9</v>
      </c>
      <c r="G144" s="14">
        <f>MEDIAN(E144:E153)</f>
        <v>8</v>
      </c>
      <c r="H144" s="14">
        <v>1</v>
      </c>
      <c r="I144" s="14">
        <f>AVERAGE(H144:H153)</f>
        <v>2.636363636363636</v>
      </c>
      <c r="J144" s="14">
        <f>MEDIAN(H144:H153)</f>
        <v>3</v>
      </c>
      <c r="K144" s="14">
        <v>76</v>
      </c>
      <c r="L144" s="14">
        <f>AVERAGEA(K144:K153)</f>
        <v>106.3636363636364</v>
      </c>
      <c r="M144" s="14">
        <f>MEDIAN(K144:K153)</f>
        <v>114.5</v>
      </c>
      <c r="N144" s="22">
        <f>'All - Raw Data Analysis'!P145</f>
        <v>-28.66466666666667</v>
      </c>
      <c r="O144" s="17">
        <f>AVERAGEA(N144:N153)</f>
        <v>-22.15478787878788</v>
      </c>
      <c r="P144" s="17">
        <f>MEDIAN(N144:N153)</f>
        <v>-26.33236111111111</v>
      </c>
    </row>
    <row r="145" ht="20.7" customHeight="1">
      <c r="A145" s="27">
        <v>1993</v>
      </c>
      <c r="B145" s="27">
        <v>8</v>
      </c>
      <c r="C145" s="27">
        <f>AVERAGEA(B145:B154)</f>
        <v>11.18181818181818</v>
      </c>
      <c r="D145" s="27">
        <f>MEDIAN(B145:B154)</f>
        <v>12.5</v>
      </c>
      <c r="E145" s="14">
        <v>4</v>
      </c>
      <c r="F145" s="14">
        <f>AVERAGE(E145:E154)</f>
        <v>6.9</v>
      </c>
      <c r="G145" s="14">
        <f>MEDIAN(E145:E154)</f>
        <v>8</v>
      </c>
      <c r="H145" s="14">
        <v>1</v>
      </c>
      <c r="I145" s="14">
        <f>AVERAGE(H145:H154)</f>
        <v>2.727272727272727</v>
      </c>
      <c r="J145" s="14">
        <f>MEDIAN(H145:H154)</f>
        <v>3</v>
      </c>
      <c r="K145" s="14">
        <v>39</v>
      </c>
      <c r="L145" s="14">
        <f>AVERAGEA(K145:K154)</f>
        <v>105.5454545454545</v>
      </c>
      <c r="M145" s="14">
        <f>MEDIAN(K145:K154)</f>
        <v>114.5</v>
      </c>
      <c r="N145" s="22">
        <f>'All - Raw Data Analysis'!P146</f>
        <v>-28.46316666666667</v>
      </c>
      <c r="O145" s="17">
        <f>AVERAGEA(N145:N154)</f>
        <v>-21.21859595959596</v>
      </c>
      <c r="P145" s="17">
        <f>MEDIAN(N145:N154)</f>
        <v>-25.25991666666667</v>
      </c>
    </row>
    <row r="146" ht="20.7" customHeight="1">
      <c r="A146" s="27">
        <v>1994</v>
      </c>
      <c r="B146" s="27">
        <v>7</v>
      </c>
      <c r="C146" s="27">
        <f>AVERAGEA(B146:B155)</f>
        <v>11.90909090909091</v>
      </c>
      <c r="D146" s="27">
        <f>MEDIAN(B146:B155)</f>
        <v>13.5</v>
      </c>
      <c r="E146" s="14">
        <v>3</v>
      </c>
      <c r="F146" s="14">
        <f>AVERAGE(E146:E155)</f>
        <v>7.2</v>
      </c>
      <c r="G146" s="14">
        <f>MEDIAN(E146:E155)</f>
        <v>8</v>
      </c>
      <c r="H146" s="14">
        <v>0</v>
      </c>
      <c r="I146" s="14">
        <f>AVERAGE(H146:H155)</f>
        <v>2.909090909090909</v>
      </c>
      <c r="J146" s="14">
        <f>MEDIAN(H146:H155)</f>
        <v>3</v>
      </c>
      <c r="K146" s="14">
        <v>32</v>
      </c>
      <c r="L146" s="14">
        <f>AVERAGEA(K146:K155)</f>
        <v>118</v>
      </c>
      <c r="M146" s="14">
        <f>MEDIAN(K146:K155)</f>
        <v>142.5</v>
      </c>
      <c r="N146" s="22">
        <f>'All - Raw Data Analysis'!P147</f>
        <v>-27.03844444444444</v>
      </c>
      <c r="O146" s="17">
        <f>AVERAGEA(N146:N155)</f>
        <v>-20.07651515151515</v>
      </c>
      <c r="P146" s="17">
        <f>MEDIAN(N146:N155)</f>
        <v>-22.08027777777778</v>
      </c>
    </row>
    <row r="147" ht="20.7" customHeight="1">
      <c r="A147" s="27">
        <v>1995</v>
      </c>
      <c r="B147" s="27">
        <v>19</v>
      </c>
      <c r="C147" s="27">
        <f>AVERAGEA(B147:B156)</f>
        <v>12.63636363636364</v>
      </c>
      <c r="D147" s="27">
        <f>MEDIAN(B147:B156)</f>
        <v>14.5</v>
      </c>
      <c r="E147" s="14">
        <v>11</v>
      </c>
      <c r="F147" s="14">
        <f>AVERAGE(E147:E156)</f>
        <v>7.8</v>
      </c>
      <c r="G147" s="14">
        <f>MEDIAN(E147:E156)</f>
        <v>8.5</v>
      </c>
      <c r="H147" s="14">
        <v>5</v>
      </c>
      <c r="I147" s="14">
        <f>AVERAGE(H147:H156)</f>
        <v>3.454545454545455</v>
      </c>
      <c r="J147" s="14">
        <f>MEDIAN(H147:H156)</f>
        <v>3.5</v>
      </c>
      <c r="K147" s="14">
        <v>228</v>
      </c>
      <c r="L147" s="14">
        <f>AVERAGEA(K147:K156)</f>
        <v>135.7272727272727</v>
      </c>
      <c r="M147" s="14">
        <f>MEDIAN(K147:K156)</f>
        <v>171</v>
      </c>
      <c r="N147" s="22">
        <f>'All - Raw Data Analysis'!P148</f>
        <v>-26.12372222222222</v>
      </c>
      <c r="O147" s="17">
        <f>AVERAGEA(N147:N156)</f>
        <v>-19.05273737373737</v>
      </c>
      <c r="P147" s="17">
        <f>MEDIAN(N147:N156)</f>
        <v>-19.29438888888889</v>
      </c>
    </row>
    <row r="148" ht="20.7" customHeight="1">
      <c r="A148" s="27">
        <v>1996</v>
      </c>
      <c r="B148" s="27">
        <v>13</v>
      </c>
      <c r="C148" s="27">
        <f>AVERAGEA(B148:B157)</f>
        <v>13.45454545454546</v>
      </c>
      <c r="D148" s="27">
        <f>MEDIAN(B148:B157)</f>
        <v>14.5</v>
      </c>
      <c r="E148" s="14">
        <v>9</v>
      </c>
      <c r="F148" s="14">
        <f>AVERAGE(E148:E157)</f>
        <v>8.199999999999999</v>
      </c>
      <c r="G148" s="14">
        <f>MEDIAN(E148:E157)</f>
        <v>8.5</v>
      </c>
      <c r="H148" s="14">
        <v>6</v>
      </c>
      <c r="I148" s="14">
        <f>AVERAGE(H148:H157)</f>
        <v>3.636363636363636</v>
      </c>
      <c r="J148" s="14">
        <f>MEDIAN(H148:H157)</f>
        <v>3.5</v>
      </c>
      <c r="K148" s="14">
        <v>166</v>
      </c>
      <c r="L148" s="14">
        <f>AVERAGEA(K148:K157)</f>
        <v>137.7272727272727</v>
      </c>
      <c r="M148" s="14">
        <f>MEDIAN(K148:K157)</f>
        <v>171</v>
      </c>
      <c r="N148" s="22">
        <f>'All - Raw Data Analysis'!P149</f>
        <v>-26.541</v>
      </c>
      <c r="O148" s="17">
        <f>AVERAGEA(N148:N157)</f>
        <v>-18.14263636363636</v>
      </c>
      <c r="P148" s="17">
        <f>MEDIAN(N148:N157)</f>
        <v>-18.59544444444445</v>
      </c>
    </row>
    <row r="149" ht="20.7" customHeight="1">
      <c r="A149" s="27">
        <v>1997</v>
      </c>
      <c r="B149" s="27">
        <v>8</v>
      </c>
      <c r="C149" s="27">
        <f>AVERAGEA(B149:B158)</f>
        <v>13.18181818181818</v>
      </c>
      <c r="D149" s="27">
        <f>MEDIAN(B149:B158)</f>
        <v>14.5</v>
      </c>
      <c r="E149" s="14">
        <v>3</v>
      </c>
      <c r="F149" s="14">
        <f>AVERAGE(E149:E158)</f>
        <v>7.8</v>
      </c>
      <c r="G149" s="14">
        <f>MEDIAN(E149:E158)</f>
        <v>8</v>
      </c>
      <c r="H149" s="14">
        <v>1</v>
      </c>
      <c r="I149" s="14">
        <f>AVERAGE(H149:H158)</f>
        <v>3.272727272727273</v>
      </c>
      <c r="J149" s="14">
        <f>MEDIAN(H149:H158)</f>
        <v>3</v>
      </c>
      <c r="K149" s="14">
        <v>41</v>
      </c>
      <c r="L149" s="14">
        <f>AVERAGEA(K149:K158)</f>
        <v>129.8181818181818</v>
      </c>
      <c r="M149" s="14">
        <f>MEDIAN(K149:K158)</f>
        <v>147.5</v>
      </c>
      <c r="N149" s="22">
        <f>'All - Raw Data Analysis'!P150</f>
        <v>-18.82433333333334</v>
      </c>
      <c r="O149" s="17">
        <f>AVERAGEA(N149:N158)</f>
        <v>-17.16078282828283</v>
      </c>
      <c r="P149" s="17">
        <f>MEDIAN(N149:N158)</f>
        <v>-17.72130555555556</v>
      </c>
    </row>
    <row r="150" ht="20.7" customHeight="1">
      <c r="A150" s="27">
        <v>1998</v>
      </c>
      <c r="B150" s="27">
        <v>14</v>
      </c>
      <c r="C150" s="27">
        <f>AVERAGEA(B150:B159)</f>
        <v>13.81818181818182</v>
      </c>
      <c r="D150" s="27">
        <f>MEDIAN(B150:B159)</f>
        <v>15</v>
      </c>
      <c r="E150" s="14">
        <v>10</v>
      </c>
      <c r="F150" s="14">
        <f>AVERAGE(E150:E159)</f>
        <v>8.1</v>
      </c>
      <c r="G150" s="14">
        <f>MEDIAN(E150:E159)</f>
        <v>8</v>
      </c>
      <c r="H150" s="14">
        <v>3</v>
      </c>
      <c r="I150" s="14">
        <f>AVERAGE(H150:H159)</f>
        <v>3.363636363636364</v>
      </c>
      <c r="J150" s="14">
        <f>MEDIAN(H150:H159)</f>
        <v>3</v>
      </c>
      <c r="K150" s="14">
        <v>182</v>
      </c>
      <c r="L150" s="14">
        <f>AVERAGEA(K150:K159)</f>
        <v>132.8181818181818</v>
      </c>
      <c r="M150" s="14">
        <f>MEDIAN(K150:K159)</f>
        <v>147.5</v>
      </c>
      <c r="N150" s="22">
        <f>'All - Raw Data Analysis'!P151</f>
        <v>-17.07605555555556</v>
      </c>
      <c r="O150" s="17">
        <f>AVERAGEA(N150:N159)</f>
        <v>-17.3165202020202</v>
      </c>
      <c r="P150" s="17">
        <f>MEDIAN(N150:N159)</f>
        <v>-17.72130555555556</v>
      </c>
    </row>
    <row r="151" ht="20.7" customHeight="1">
      <c r="A151" s="27">
        <v>1999</v>
      </c>
      <c r="B151" s="27">
        <v>12</v>
      </c>
      <c r="C151" s="27">
        <f>AVERAGEA(B151:B160)</f>
        <v>14</v>
      </c>
      <c r="D151" s="27">
        <f>MEDIAN(B151:B160)</f>
        <v>15</v>
      </c>
      <c r="E151" s="14">
        <v>8</v>
      </c>
      <c r="F151" s="14">
        <f>AVERAGE(E151:E160)</f>
        <v>7.9</v>
      </c>
      <c r="G151" s="14">
        <f>MEDIAN(E151:E160)</f>
        <v>8</v>
      </c>
      <c r="H151" s="14">
        <v>5</v>
      </c>
      <c r="I151" s="14">
        <f>AVERAGE(H151:H160)</f>
        <v>3.545454545454545</v>
      </c>
      <c r="J151" s="14">
        <f>MEDIAN(H151:H160)</f>
        <v>3.5</v>
      </c>
      <c r="K151" s="14">
        <v>177</v>
      </c>
      <c r="L151" s="14">
        <f>AVERAGEA(K151:K160)</f>
        <v>129.5454545454545</v>
      </c>
      <c r="M151" s="14">
        <f>MEDIAN(K151:K160)</f>
        <v>132.5</v>
      </c>
      <c r="N151" s="22">
        <f>'All - Raw Data Analysis'!P152</f>
        <v>-26.81072222222222</v>
      </c>
      <c r="O151" s="17">
        <f>AVERAGEA(N151:N160)</f>
        <v>-17.53958585858586</v>
      </c>
      <c r="P151" s="17">
        <f>MEDIAN(N151:N160)</f>
        <v>-18.94816666666667</v>
      </c>
    </row>
    <row r="152" ht="20.7" customHeight="1">
      <c r="A152" s="27">
        <v>2000</v>
      </c>
      <c r="B152" s="27">
        <v>15</v>
      </c>
      <c r="C152" s="27">
        <f>AVERAGEA(B152:B161)</f>
        <v>13.72727272727273</v>
      </c>
      <c r="D152" s="27">
        <f>MEDIAN(B152:B161)</f>
        <v>15</v>
      </c>
      <c r="E152" s="14">
        <v>8</v>
      </c>
      <c r="F152" s="14">
        <f>AVERAGE(E152:E161)</f>
        <v>7.4</v>
      </c>
      <c r="G152" s="14">
        <f>MEDIAN(E152:E161)</f>
        <v>7.5</v>
      </c>
      <c r="H152" s="14">
        <v>3</v>
      </c>
      <c r="I152" s="14">
        <f>AVERAGE(H152:H161)</f>
        <v>3.272727272727273</v>
      </c>
      <c r="J152" s="14">
        <f>MEDIAN(H152:H161)</f>
        <v>3</v>
      </c>
      <c r="K152" s="14">
        <v>119</v>
      </c>
      <c r="L152" s="14">
        <f>AVERAGEA(K152:K161)</f>
        <v>118.2727272727273</v>
      </c>
      <c r="M152" s="14">
        <f>MEDIAN(K152:K161)</f>
        <v>114.5</v>
      </c>
      <c r="N152" s="22">
        <f>'All - Raw Data Analysis'!P153</f>
        <v>-24.39611111111111</v>
      </c>
      <c r="O152" s="17">
        <f>AVERAGEA(N152:N161)</f>
        <v>-16.25041919191919</v>
      </c>
      <c r="P152" s="17">
        <f>MEDIAN(N152:N161)</f>
        <v>-17.23958333333334</v>
      </c>
    </row>
    <row r="153" ht="20.7" customHeight="1">
      <c r="A153" s="27">
        <v>2001</v>
      </c>
      <c r="B153" s="27">
        <v>15</v>
      </c>
      <c r="C153" s="27">
        <f>AVERAGEA(B153:B162)</f>
        <v>14.09090909090909</v>
      </c>
      <c r="D153" s="27">
        <f>MEDIAN(B153:B162)</f>
        <v>15</v>
      </c>
      <c r="E153" s="14">
        <v>9</v>
      </c>
      <c r="F153" s="14">
        <f>AVERAGE(E153:E162)</f>
        <v>7.8</v>
      </c>
      <c r="G153" s="14">
        <f>MEDIAN(E153:E162)</f>
        <v>7.5</v>
      </c>
      <c r="H153" s="14">
        <v>4</v>
      </c>
      <c r="I153" s="14">
        <f>AVERAGE(H153:H162)</f>
        <v>3.454545454545455</v>
      </c>
      <c r="J153" s="14">
        <f>MEDIAN(H153:H162)</f>
        <v>3.5</v>
      </c>
      <c r="K153" s="14">
        <v>110</v>
      </c>
      <c r="L153" s="14">
        <f>AVERAGEA(K153:K162)</f>
        <v>122.4545454545455</v>
      </c>
      <c r="M153" s="14">
        <f>MEDIAN(K153:K162)</f>
        <v>128</v>
      </c>
      <c r="N153" s="22">
        <f>'All - Raw Data Analysis'!P154</f>
        <v>-19.76444444444444</v>
      </c>
      <c r="O153" s="17">
        <f>AVERAGEA(N153:N162)</f>
        <v>-15.18955050505051</v>
      </c>
      <c r="P153" s="17">
        <f>MEDIAN(N153:N162)</f>
        <v>-16.00644444444444</v>
      </c>
    </row>
    <row r="154" ht="20.7" customHeight="1">
      <c r="A154" s="27">
        <v>2002</v>
      </c>
      <c r="B154" s="27">
        <v>12</v>
      </c>
      <c r="C154" s="27">
        <f>AVERAGEA(B154:B163)</f>
        <v>14.45454545454546</v>
      </c>
      <c r="D154" s="27">
        <f>MEDIAN(B154:B163)</f>
        <v>15.5</v>
      </c>
      <c r="E154" s="14">
        <v>4</v>
      </c>
      <c r="F154" s="14">
        <f>AVERAGE(E154:E163)</f>
        <v>7.6</v>
      </c>
      <c r="G154" s="14">
        <f>MEDIAN(E154:E163)</f>
        <v>7</v>
      </c>
      <c r="H154" s="14">
        <v>2</v>
      </c>
      <c r="I154" s="14">
        <f>AVERAGE(H154:H163)</f>
        <v>3.454545454545455</v>
      </c>
      <c r="J154" s="14">
        <f>MEDIAN(H154:H163)</f>
        <v>3.5</v>
      </c>
      <c r="K154" s="14">
        <v>67</v>
      </c>
      <c r="L154" s="14">
        <f>AVERAGEA(K154:K163)</f>
        <v>123.9090909090909</v>
      </c>
      <c r="M154" s="14">
        <f>MEDIAN(K154:K163)</f>
        <v>136</v>
      </c>
      <c r="N154" s="22">
        <f>'All - Raw Data Analysis'!P155</f>
        <v>-18.36655555555556</v>
      </c>
      <c r="O154" s="17">
        <f>AVERAGEA(N154:N163)</f>
        <v>-15.01178282828283</v>
      </c>
      <c r="P154" s="17">
        <f>MEDIAN(N154:N163)</f>
        <v>-16.00644444444444</v>
      </c>
    </row>
    <row r="155" ht="20.7" customHeight="1">
      <c r="A155" s="27">
        <v>2003</v>
      </c>
      <c r="B155" s="27">
        <v>16</v>
      </c>
      <c r="C155" s="27">
        <f>AVERAGEA(B155:B164)</f>
        <v>15.09090909090909</v>
      </c>
      <c r="D155" s="27">
        <f>MEDIAN(B155:B164)</f>
        <v>16</v>
      </c>
      <c r="E155" s="14">
        <v>7</v>
      </c>
      <c r="F155" s="14">
        <f>AVERAGE(E155:E164)</f>
        <v>8.199999999999999</v>
      </c>
      <c r="G155" s="14">
        <f>MEDIAN(E155:E164)</f>
        <v>7.5</v>
      </c>
      <c r="H155" s="14">
        <v>3</v>
      </c>
      <c r="I155" s="14">
        <f>AVERAGE(H155:H164)</f>
        <v>3.454545454545455</v>
      </c>
      <c r="J155" s="14">
        <f>MEDIAN(H155:H164)</f>
        <v>3.5</v>
      </c>
      <c r="K155" s="14">
        <v>176</v>
      </c>
      <c r="L155" s="14">
        <f>AVERAGEA(K155:K164)</f>
        <v>129.5454545454545</v>
      </c>
      <c r="M155" s="14">
        <f>MEDIAN(K155:K164)</f>
        <v>137.5</v>
      </c>
      <c r="N155" s="22">
        <f>'All - Raw Data Analysis'!P156</f>
        <v>-15.90027777777778</v>
      </c>
      <c r="O155" s="17">
        <f>AVERAGEA(N155:N164)</f>
        <v>-14.6694696969697</v>
      </c>
      <c r="P155" s="17">
        <f>MEDIAN(N155:N164)</f>
        <v>-15.83858333333333</v>
      </c>
    </row>
    <row r="156" ht="20.7" customHeight="1">
      <c r="A156" s="27">
        <v>2004</v>
      </c>
      <c r="B156" s="27">
        <v>15</v>
      </c>
      <c r="C156" s="27">
        <f>AVERAGEA(B156:B165)</f>
        <v>14.90909090909091</v>
      </c>
      <c r="D156" s="27">
        <f>MEDIAN(B156:B165)</f>
        <v>15.5</v>
      </c>
      <c r="E156" s="14">
        <v>9</v>
      </c>
      <c r="F156" s="14">
        <f>AVERAGE(E156:E165)</f>
        <v>7.7</v>
      </c>
      <c r="G156" s="14">
        <f>MEDIAN(E156:E165)</f>
        <v>7.5</v>
      </c>
      <c r="H156" s="14">
        <v>6</v>
      </c>
      <c r="I156" s="14">
        <f>AVERAGE(H156:H165)</f>
        <v>3.181818181818182</v>
      </c>
      <c r="J156" s="14">
        <f>MEDIAN(H156:H165)</f>
        <v>3</v>
      </c>
      <c r="K156" s="14">
        <v>227</v>
      </c>
      <c r="L156" s="14">
        <f>AVERAGEA(K156:K165)</f>
        <v>116.8181818181818</v>
      </c>
      <c r="M156" s="14">
        <f>MEDIAN(K156:K165)</f>
        <v>127.5</v>
      </c>
      <c r="N156" s="22">
        <f>'All - Raw Data Analysis'!P157</f>
        <v>-15.77688888888889</v>
      </c>
      <c r="O156" s="17">
        <f>AVERAGEA(N156:N165)</f>
        <v>-14.39429797979798</v>
      </c>
      <c r="P156" s="17">
        <f>MEDIAN(N156:N165)</f>
        <v>-15.75875</v>
      </c>
    </row>
    <row r="157" ht="20.7" customHeight="1">
      <c r="A157" s="27">
        <v>2005</v>
      </c>
      <c r="B157" s="27">
        <v>28</v>
      </c>
      <c r="C157" s="27">
        <f>AVERAGEA(B157:B166)</f>
        <v>14.27272727272727</v>
      </c>
      <c r="D157" s="27">
        <f>MEDIAN(B157:B166)</f>
        <v>15.5</v>
      </c>
      <c r="E157" s="14">
        <v>15</v>
      </c>
      <c r="F157" s="14">
        <f>AVERAGE(E157:E166)</f>
        <v>7.4</v>
      </c>
      <c r="G157" s="14">
        <f>MEDIAN(E157:E166)</f>
        <v>6.5</v>
      </c>
      <c r="H157" s="14">
        <v>7</v>
      </c>
      <c r="I157" s="14">
        <f>AVERAGE(H157:H166)</f>
        <v>2.818181818181818</v>
      </c>
      <c r="J157" s="14">
        <f>MEDIAN(H157:H166)</f>
        <v>2</v>
      </c>
      <c r="K157" s="14">
        <v>250</v>
      </c>
      <c r="L157" s="14">
        <f>AVERAGEA(K157:K166)</f>
        <v>102.2727272727273</v>
      </c>
      <c r="M157" s="14">
        <f>MEDIAN(K157:K166)</f>
        <v>102.5</v>
      </c>
      <c r="N157" s="22">
        <f>'All - Raw Data Analysis'!P158</f>
        <v>-16.11261111111111</v>
      </c>
      <c r="O157" s="17">
        <f>AVERAGEA(N157:N166)</f>
        <v>-13.6980303030303</v>
      </c>
      <c r="P157" s="17">
        <f>MEDIAN(N157:N166)</f>
        <v>-15.17086111111111</v>
      </c>
    </row>
    <row r="158" ht="20.7" customHeight="1">
      <c r="A158" s="27">
        <v>2006</v>
      </c>
      <c r="B158" s="27">
        <v>10</v>
      </c>
      <c r="C158" s="27">
        <f>AVERAGEA(B158:B167)</f>
        <v>12.72727272727273</v>
      </c>
      <c r="D158" s="27">
        <f>MEDIAN(B158:B167)</f>
        <v>14.5</v>
      </c>
      <c r="E158" s="14">
        <v>5</v>
      </c>
      <c r="F158" s="14">
        <f>AVERAGE(E158:E167)</f>
        <v>6.3</v>
      </c>
      <c r="G158" s="14">
        <f>MEDIAN(E158:E167)</f>
        <v>6</v>
      </c>
      <c r="H158" s="14">
        <v>2</v>
      </c>
      <c r="I158" s="14">
        <f>AVERAGE(H158:H167)</f>
        <v>2.363636363636364</v>
      </c>
      <c r="J158" s="14">
        <f>MEDIAN(H158:H167)</f>
        <v>2</v>
      </c>
      <c r="K158" s="14">
        <v>79</v>
      </c>
      <c r="L158" s="14">
        <f>AVERAGEA(K158:K167)</f>
        <v>85.27272727272727</v>
      </c>
      <c r="M158" s="14">
        <f>MEDIAN(K158:K167)</f>
        <v>76.5</v>
      </c>
      <c r="N158" s="22">
        <f>'All - Raw Data Analysis'!P159</f>
        <v>-15.74061111111111</v>
      </c>
      <c r="O158" s="17">
        <f>AVERAGEA(N158:N167)</f>
        <v>-12.53160101010101</v>
      </c>
      <c r="P158" s="17">
        <f>MEDIAN(N158:N167)</f>
        <v>-13.73725</v>
      </c>
    </row>
    <row r="159" ht="20.7" customHeight="1">
      <c r="A159" s="27">
        <v>2007</v>
      </c>
      <c r="B159" s="27">
        <v>15</v>
      </c>
      <c r="C159" s="27">
        <f>AVERAGEA(B159:B168)</f>
        <v>13.18181818181818</v>
      </c>
      <c r="D159" s="27">
        <f>MEDIAN(B159:B168)</f>
        <v>15</v>
      </c>
      <c r="E159" s="14">
        <v>6</v>
      </c>
      <c r="F159" s="14">
        <f>AVERAGE(E159:E168)</f>
        <v>6.5</v>
      </c>
      <c r="G159" s="14">
        <f>MEDIAN(E159:E168)</f>
        <v>6.5</v>
      </c>
      <c r="H159" s="14">
        <v>2</v>
      </c>
      <c r="I159" s="14">
        <f>AVERAGE(H159:H168)</f>
        <v>2.545454545454545</v>
      </c>
      <c r="J159" s="14">
        <f>MEDIAN(H159:H168)</f>
        <v>2</v>
      </c>
      <c r="K159" s="14">
        <v>74</v>
      </c>
      <c r="L159" s="14">
        <f>AVERAGEA(K159:K168)</f>
        <v>90.90909090909091</v>
      </c>
      <c r="M159" s="14">
        <f>MEDIAN(K159:K168)</f>
        <v>100</v>
      </c>
      <c r="N159" s="22">
        <f>'All - Raw Data Analysis'!P160</f>
        <v>-20.53744444444444</v>
      </c>
      <c r="O159" s="16"/>
      <c r="P159" s="16"/>
    </row>
    <row r="160" ht="20.7" customHeight="1">
      <c r="A160" s="27">
        <v>2008</v>
      </c>
      <c r="B160" s="27">
        <v>16</v>
      </c>
      <c r="C160" s="27">
        <f>AVERAGEA(B160:B169)</f>
        <v>13.36363636363636</v>
      </c>
      <c r="D160" s="27">
        <f>MEDIAN(B160:B169)</f>
        <v>15.5</v>
      </c>
      <c r="E160" s="14">
        <v>8</v>
      </c>
      <c r="F160" s="14">
        <f>AVERAGE(E160:E169)</f>
        <v>6.9</v>
      </c>
      <c r="G160" s="14">
        <f>MEDIAN(E160:E169)</f>
        <v>7</v>
      </c>
      <c r="H160" s="14">
        <v>5</v>
      </c>
      <c r="I160" s="14">
        <f>AVERAGE(H160:H169)</f>
        <v>2.909090909090909</v>
      </c>
      <c r="J160" s="14">
        <f>MEDIAN(H160:H169)</f>
        <v>3</v>
      </c>
      <c r="K160" s="14">
        <v>146</v>
      </c>
      <c r="L160" s="14">
        <f>AVERAGEA(K160:K169)</f>
        <v>104.4545454545455</v>
      </c>
      <c r="M160" s="14">
        <f>MEDIAN(K160:K169)</f>
        <v>127.5</v>
      </c>
      <c r="N160" s="22">
        <f>'All - Raw Data Analysis'!P161</f>
        <v>-19.52977777777777</v>
      </c>
      <c r="O160" s="16"/>
      <c r="P160" s="16"/>
    </row>
    <row r="161" ht="20.7" customHeight="1">
      <c r="A161" s="27">
        <v>2009</v>
      </c>
      <c r="B161" s="27">
        <v>9</v>
      </c>
      <c r="C161" s="28"/>
      <c r="D161" s="28"/>
      <c r="E161" s="14">
        <v>3</v>
      </c>
      <c r="F161" s="7"/>
      <c r="G161" s="7"/>
      <c r="H161" s="14">
        <v>2</v>
      </c>
      <c r="I161" s="7"/>
      <c r="J161" s="7"/>
      <c r="K161" s="14">
        <v>53</v>
      </c>
      <c r="L161" s="7"/>
      <c r="M161" s="7"/>
      <c r="N161" s="22">
        <f>'All - Raw Data Analysis'!P162</f>
        <v>-12.62988888888889</v>
      </c>
      <c r="O161" s="16"/>
      <c r="P161" s="16"/>
    </row>
    <row r="162" ht="20.7" customHeight="1">
      <c r="A162" s="27">
        <v>2010</v>
      </c>
      <c r="B162" s="27">
        <v>19</v>
      </c>
      <c r="C162" s="28"/>
      <c r="D162" s="28"/>
      <c r="E162" s="14">
        <v>12</v>
      </c>
      <c r="F162" s="7"/>
      <c r="G162" s="7"/>
      <c r="H162" s="14">
        <v>5</v>
      </c>
      <c r="I162" s="7"/>
      <c r="J162" s="7"/>
      <c r="K162" s="14">
        <v>165</v>
      </c>
      <c r="L162" s="7"/>
      <c r="M162" s="7"/>
      <c r="N162" s="22">
        <f>'All - Raw Data Analysis'!P163</f>
        <v>-12.72655555555556</v>
      </c>
      <c r="O162" s="16"/>
      <c r="P162" s="16"/>
    </row>
    <row r="163" ht="20.7" customHeight="1">
      <c r="A163" s="27">
        <v>2011</v>
      </c>
      <c r="B163" s="27">
        <v>19</v>
      </c>
      <c r="C163" s="28"/>
      <c r="D163" s="28"/>
      <c r="E163" s="14">
        <v>7</v>
      </c>
      <c r="F163" s="7"/>
      <c r="G163" s="7"/>
      <c r="H163" s="14">
        <v>4</v>
      </c>
      <c r="I163" s="7"/>
      <c r="J163" s="7"/>
      <c r="K163" s="14">
        <v>126</v>
      </c>
      <c r="L163" s="7"/>
      <c r="M163" s="7"/>
      <c r="N163" s="22">
        <f>'All - Raw Data Analysis'!P164</f>
        <v>-17.809</v>
      </c>
      <c r="O163" s="16"/>
      <c r="P163" s="16"/>
    </row>
    <row r="164" ht="20.7" customHeight="1">
      <c r="A164" s="27">
        <v>2012</v>
      </c>
      <c r="B164" s="27">
        <v>19</v>
      </c>
      <c r="C164" s="28"/>
      <c r="D164" s="28"/>
      <c r="E164" s="14">
        <v>10</v>
      </c>
      <c r="F164" s="7"/>
      <c r="G164" s="7"/>
      <c r="H164" s="14">
        <v>2</v>
      </c>
      <c r="I164" s="7"/>
      <c r="J164" s="7"/>
      <c r="K164" s="14">
        <v>129</v>
      </c>
      <c r="L164" s="7"/>
      <c r="M164" s="7"/>
      <c r="N164" s="22">
        <f>'All - Raw Data Analysis'!P165</f>
        <v>-14.60111111111111</v>
      </c>
      <c r="O164" s="16"/>
      <c r="P164" s="16"/>
    </row>
    <row r="165" ht="20.7" customHeight="1">
      <c r="A165" s="14">
        <v>2013</v>
      </c>
      <c r="B165" s="14">
        <v>14</v>
      </c>
      <c r="C165" s="7"/>
      <c r="D165" s="7"/>
      <c r="E165" s="14">
        <v>2</v>
      </c>
      <c r="F165" s="7"/>
      <c r="G165" s="7"/>
      <c r="H165" s="14">
        <v>0</v>
      </c>
      <c r="I165" s="7"/>
      <c r="J165" s="7"/>
      <c r="K165" s="14">
        <v>36</v>
      </c>
      <c r="L165" s="7"/>
      <c r="M165" s="7"/>
      <c r="N165" s="22">
        <f>'All - Raw Data Analysis'!P166</f>
        <v>-12.87338888888889</v>
      </c>
      <c r="O165" s="16"/>
      <c r="P165" s="16"/>
    </row>
    <row r="166" ht="20.7" customHeight="1">
      <c r="A166" s="14">
        <v>2014</v>
      </c>
      <c r="B166" s="14">
        <v>8</v>
      </c>
      <c r="C166" s="7"/>
      <c r="D166" s="7"/>
      <c r="E166" s="14">
        <v>6</v>
      </c>
      <c r="F166" s="7"/>
      <c r="G166" s="7"/>
      <c r="H166" s="14">
        <v>2</v>
      </c>
      <c r="I166" s="7"/>
      <c r="J166" s="7"/>
      <c r="K166" s="14">
        <v>67</v>
      </c>
      <c r="L166" s="7"/>
      <c r="M166" s="7"/>
      <c r="N166" s="22">
        <f>'All - Raw Data Analysis'!P167</f>
        <v>-8.117944444444445</v>
      </c>
      <c r="O166" s="16"/>
      <c r="P166" s="16"/>
    </row>
    <row r="167" ht="20.7" customHeight="1">
      <c r="A167" s="14">
        <v>2015</v>
      </c>
      <c r="B167" s="14">
        <v>11</v>
      </c>
      <c r="C167" s="7"/>
      <c r="D167" s="7"/>
      <c r="E167" s="14">
        <v>4</v>
      </c>
      <c r="F167" s="7"/>
      <c r="G167" s="7"/>
      <c r="H167" s="14">
        <v>2</v>
      </c>
      <c r="I167" s="7"/>
      <c r="J167" s="7"/>
      <c r="K167" s="14">
        <v>63</v>
      </c>
      <c r="L167" s="7"/>
      <c r="M167" s="7"/>
      <c r="N167" s="22">
        <f>'All - Raw Data Analysis'!P168</f>
        <v>-3.281888888888888</v>
      </c>
      <c r="O167" s="16"/>
      <c r="P167" s="16"/>
    </row>
    <row r="168" ht="20.7" customHeight="1">
      <c r="A168" s="14">
        <v>2016</v>
      </c>
      <c r="B168" s="14">
        <v>15</v>
      </c>
      <c r="C168" s="7"/>
      <c r="D168" s="7"/>
      <c r="E168" s="14">
        <v>7</v>
      </c>
      <c r="F168" s="7"/>
      <c r="G168" s="7"/>
      <c r="H168" s="14">
        <v>4</v>
      </c>
      <c r="I168" s="7"/>
      <c r="J168" s="7"/>
      <c r="K168" s="14">
        <v>141</v>
      </c>
      <c r="L168" s="7"/>
      <c r="M168" s="7"/>
      <c r="N168" s="15"/>
      <c r="O168" s="16"/>
      <c r="P168" s="16"/>
    </row>
    <row r="169" ht="20.7" customHeight="1">
      <c r="A169" s="14">
        <v>2017</v>
      </c>
      <c r="B169" s="14">
        <v>17</v>
      </c>
      <c r="C169" s="7"/>
      <c r="D169" s="7"/>
      <c r="E169" s="14">
        <v>10</v>
      </c>
      <c r="F169" s="7"/>
      <c r="G169" s="7"/>
      <c r="H169" s="14">
        <v>6</v>
      </c>
      <c r="I169" s="7"/>
      <c r="J169" s="7"/>
      <c r="K169" s="14">
        <v>223</v>
      </c>
      <c r="L169" s="7"/>
      <c r="M169" s="7"/>
      <c r="N169" s="15"/>
      <c r="O169" s="16"/>
      <c r="P169" s="16"/>
    </row>
  </sheetData>
  <mergeCells count="1">
    <mergeCell ref="A1:P1"/>
  </mergeCells>
  <pageMargins left="0.25" right="0.25" top="0" bottom="0" header="0.25" footer="0.25"/>
  <pageSetup firstPageNumber="1" fitToHeight="1" fitToWidth="1" scale="84" useFirstPageNumber="0" orientation="landscape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B2:G160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1" width="3.85156" style="29" customWidth="1"/>
    <col min="2" max="2" width="5.22656" style="29" customWidth="1"/>
    <col min="3" max="3" width="7.63281" style="29" customWidth="1"/>
    <col min="4" max="4" width="10.7266" style="29" customWidth="1"/>
    <col min="5" max="5" width="9.70312" style="29" customWidth="1"/>
    <col min="6" max="6" width="8.47656" style="29" customWidth="1"/>
    <col min="7" max="7" width="12.5781" style="29" customWidth="1"/>
    <col min="8" max="256" width="16.3516" style="29" customWidth="1"/>
  </cols>
  <sheetData>
    <row r="1" ht="27.65" customHeight="1">
      <c r="B1" t="s" s="2">
        <v>37</v>
      </c>
      <c r="C1" s="2"/>
      <c r="D1" s="2"/>
      <c r="E1" s="2"/>
      <c r="F1" s="2"/>
      <c r="G1" s="2"/>
    </row>
    <row r="2" ht="44.35" customHeight="1">
      <c r="B2" t="s" s="4">
        <v>38</v>
      </c>
      <c r="C2" t="s" s="3">
        <v>27</v>
      </c>
      <c r="D2" t="s" s="3">
        <v>29</v>
      </c>
      <c r="E2" t="s" s="3">
        <v>39</v>
      </c>
      <c r="F2" t="s" s="3">
        <v>33</v>
      </c>
      <c r="G2" t="s" s="4">
        <v>36</v>
      </c>
    </row>
    <row r="3" ht="20.7" customHeight="1">
      <c r="B3" s="30">
        <v>1851</v>
      </c>
      <c r="C3" s="14">
        <f>'AveragesMedians - Testing Trend'!D3</f>
        <v>6</v>
      </c>
      <c r="D3" s="14">
        <f>'AveragesMedians - Testing Trend'!G3</f>
        <v>4</v>
      </c>
      <c r="E3" s="14">
        <f>'AveragesMedians - Testing Trend'!J3</f>
        <v>1</v>
      </c>
      <c r="F3" s="14">
        <f>'AveragesMedians - Testing Trend'!M3</f>
        <v>47</v>
      </c>
      <c r="G3" s="8"/>
    </row>
    <row r="4" ht="20.7" customHeight="1">
      <c r="B4" s="31">
        <f>B3+1</f>
        <v>1852</v>
      </c>
      <c r="C4" s="14">
        <f>'AveragesMedians - Testing Trend'!D4</f>
        <v>6</v>
      </c>
      <c r="D4" s="14">
        <f>'AveragesMedians - Testing Trend'!G4</f>
        <v>4.5</v>
      </c>
      <c r="E4" s="14">
        <f>'AveragesMedians - Testing Trend'!J4</f>
        <v>1</v>
      </c>
      <c r="F4" s="14">
        <f>'AveragesMedians - Testing Trend'!M4</f>
        <v>49.5</v>
      </c>
      <c r="G4" s="15"/>
    </row>
    <row r="5" ht="20.7" customHeight="1">
      <c r="B5" s="31">
        <f>B4+1</f>
        <v>1853</v>
      </c>
      <c r="C5" s="14">
        <f>'AveragesMedians - Testing Trend'!D5</f>
        <v>6</v>
      </c>
      <c r="D5" s="14">
        <f>'AveragesMedians - Testing Trend'!G5</f>
        <v>4</v>
      </c>
      <c r="E5" s="14">
        <f>'AveragesMedians - Testing Trend'!J5</f>
        <v>1</v>
      </c>
      <c r="F5" s="14">
        <f>'AveragesMedians - Testing Trend'!M5</f>
        <v>47.5</v>
      </c>
      <c r="G5" s="15"/>
    </row>
    <row r="6" ht="20.7" customHeight="1">
      <c r="B6" s="31">
        <f>B5+1</f>
        <v>1854</v>
      </c>
      <c r="C6" s="14">
        <f>'AveragesMedians - Testing Trend'!D6</f>
        <v>6</v>
      </c>
      <c r="D6" s="14">
        <f>'AveragesMedians - Testing Trend'!G6</f>
        <v>4.5</v>
      </c>
      <c r="E6" s="14">
        <f>'AveragesMedians - Testing Trend'!J6</f>
        <v>0.5</v>
      </c>
      <c r="F6" s="14">
        <f>'AveragesMedians - Testing Trend'!M6</f>
        <v>47.5</v>
      </c>
      <c r="G6" s="15"/>
    </row>
    <row r="7" ht="20.7" customHeight="1">
      <c r="B7" s="31">
        <f>B6+1</f>
        <v>1855</v>
      </c>
      <c r="C7" s="14">
        <f>'AveragesMedians - Testing Trend'!D7</f>
        <v>6</v>
      </c>
      <c r="D7" s="14">
        <f>'AveragesMedians - Testing Trend'!G7</f>
        <v>4.5</v>
      </c>
      <c r="E7" s="14">
        <f>'AveragesMedians - Testing Trend'!J7</f>
        <v>0</v>
      </c>
      <c r="F7" s="14">
        <f>'AveragesMedians - Testing Trend'!M7</f>
        <v>47.5</v>
      </c>
      <c r="G7" s="15"/>
    </row>
    <row r="8" ht="20.7" customHeight="1">
      <c r="B8" s="31">
        <f>B7+1</f>
        <v>1856</v>
      </c>
      <c r="C8" s="14">
        <f>'AveragesMedians - Testing Trend'!D8</f>
        <v>6.5</v>
      </c>
      <c r="D8" s="14">
        <f>'AveragesMedians - Testing Trend'!G8</f>
        <v>4.5</v>
      </c>
      <c r="E8" s="14">
        <f>'AveragesMedians - Testing Trend'!J8</f>
        <v>0</v>
      </c>
      <c r="F8" s="14">
        <f>'AveragesMedians - Testing Trend'!M8</f>
        <v>49</v>
      </c>
      <c r="G8" s="15"/>
    </row>
    <row r="9" ht="20.7" customHeight="1">
      <c r="B9" s="31">
        <f>B8+1</f>
        <v>1857</v>
      </c>
      <c r="C9" s="14">
        <f>'AveragesMedians - Testing Trend'!D9</f>
        <v>7</v>
      </c>
      <c r="D9" s="14">
        <f>'AveragesMedians - Testing Trend'!G9</f>
        <v>5.5</v>
      </c>
      <c r="E9" s="14">
        <f>'AveragesMedians - Testing Trend'!J9</f>
        <v>0</v>
      </c>
      <c r="F9" s="14">
        <f>'AveragesMedians - Testing Trend'!M9</f>
        <v>49.5</v>
      </c>
      <c r="G9" s="15"/>
    </row>
    <row r="10" ht="20.7" customHeight="1">
      <c r="B10" s="31">
        <f>B9+1</f>
        <v>1858</v>
      </c>
      <c r="C10" s="14">
        <f>'AveragesMedians - Testing Trend'!D10</f>
        <v>7</v>
      </c>
      <c r="D10" s="14">
        <f>'AveragesMedians - Testing Trend'!G10</f>
        <v>6</v>
      </c>
      <c r="E10" s="14">
        <f>'AveragesMedians - Testing Trend'!J10</f>
        <v>0</v>
      </c>
      <c r="F10" s="14">
        <f>'AveragesMedians - Testing Trend'!M10</f>
        <v>50</v>
      </c>
      <c r="G10" s="15"/>
    </row>
    <row r="11" ht="20.7" customHeight="1">
      <c r="B11" s="31">
        <f>B10+1</f>
        <v>1859</v>
      </c>
      <c r="C11" s="14">
        <f>'AveragesMedians - Testing Trend'!D11</f>
        <v>7</v>
      </c>
      <c r="D11" s="14">
        <f>'AveragesMedians - Testing Trend'!G11</f>
        <v>5.5</v>
      </c>
      <c r="E11" s="14">
        <f>'AveragesMedians - Testing Trend'!J11</f>
        <v>0</v>
      </c>
      <c r="F11" s="14">
        <f>'AveragesMedians - Testing Trend'!M11</f>
        <v>50</v>
      </c>
      <c r="G11" s="15"/>
    </row>
    <row r="12" ht="20.7" customHeight="1">
      <c r="B12" s="31">
        <f>B11+1</f>
        <v>1860</v>
      </c>
      <c r="C12" s="14">
        <f>'AveragesMedians - Testing Trend'!D12</f>
        <v>7</v>
      </c>
      <c r="D12" s="14">
        <f>'AveragesMedians - Testing Trend'!G12</f>
        <v>5.5</v>
      </c>
      <c r="E12" s="14">
        <f>'AveragesMedians - Testing Trend'!J12</f>
        <v>0</v>
      </c>
      <c r="F12" s="14">
        <f>'AveragesMedians - Testing Trend'!M12</f>
        <v>50</v>
      </c>
      <c r="G12" s="15"/>
    </row>
    <row r="13" ht="20.7" customHeight="1">
      <c r="B13" s="31">
        <f>B12+1</f>
        <v>1861</v>
      </c>
      <c r="C13" s="14">
        <f>'AveragesMedians - Testing Trend'!D13</f>
        <v>7.5</v>
      </c>
      <c r="D13" s="14">
        <f>'AveragesMedians - Testing Trend'!G13</f>
        <v>5.5</v>
      </c>
      <c r="E13" s="14">
        <f>'AveragesMedians - Testing Trend'!J13</f>
        <v>0</v>
      </c>
      <c r="F13" s="14">
        <f>'AveragesMedians - Testing Trend'!M13</f>
        <v>50</v>
      </c>
      <c r="G13" s="15"/>
    </row>
    <row r="14" ht="20.7" customHeight="1">
      <c r="B14" s="31">
        <f>B13+1</f>
        <v>1862</v>
      </c>
      <c r="C14" s="14">
        <f>'AveragesMedians - Testing Trend'!D14</f>
        <v>7.5</v>
      </c>
      <c r="D14" s="14">
        <f>'AveragesMedians - Testing Trend'!G14</f>
        <v>5.5</v>
      </c>
      <c r="E14" s="14">
        <f>'AveragesMedians - Testing Trend'!J14</f>
        <v>0.5</v>
      </c>
      <c r="F14" s="14">
        <f>'AveragesMedians - Testing Trend'!M14</f>
        <v>50.5</v>
      </c>
      <c r="G14" s="15"/>
    </row>
    <row r="15" ht="20.7" customHeight="1">
      <c r="B15" s="31">
        <f>B14+1</f>
        <v>1863</v>
      </c>
      <c r="C15" s="14">
        <f>'AveragesMedians - Testing Trend'!D15</f>
        <v>7.5</v>
      </c>
      <c r="D15" s="14">
        <f>'AveragesMedians - Testing Trend'!G15</f>
        <v>5.5</v>
      </c>
      <c r="E15" s="14">
        <f>'AveragesMedians - Testing Trend'!J15</f>
        <v>0.5</v>
      </c>
      <c r="F15" s="14">
        <f>'AveragesMedians - Testing Trend'!M15</f>
        <v>55.5</v>
      </c>
      <c r="G15" s="15"/>
    </row>
    <row r="16" ht="20.7" customHeight="1">
      <c r="B16" s="31">
        <f>B15+1</f>
        <v>1864</v>
      </c>
      <c r="C16" s="14">
        <f>'AveragesMedians - Testing Trend'!D16</f>
        <v>7</v>
      </c>
      <c r="D16" s="14">
        <f>'AveragesMedians - Testing Trend'!G16</f>
        <v>5</v>
      </c>
      <c r="E16" s="14">
        <f>'AveragesMedians - Testing Trend'!J16</f>
        <v>1</v>
      </c>
      <c r="F16" s="14">
        <f>'AveragesMedians - Testing Trend'!M16</f>
        <v>62.5</v>
      </c>
      <c r="G16" s="15"/>
    </row>
    <row r="17" ht="20.7" customHeight="1">
      <c r="B17" s="31">
        <f>B16+1</f>
        <v>1865</v>
      </c>
      <c r="C17" s="14">
        <f>'AveragesMedians - Testing Trend'!D17</f>
        <v>7</v>
      </c>
      <c r="D17" s="14">
        <f>'AveragesMedians - Testing Trend'!G17</f>
        <v>5</v>
      </c>
      <c r="E17" s="14">
        <f>'AveragesMedians - Testing Trend'!J17</f>
        <v>1</v>
      </c>
      <c r="F17" s="14">
        <f>'AveragesMedians - Testing Trend'!M17</f>
        <v>62.5</v>
      </c>
      <c r="G17" s="15"/>
    </row>
    <row r="18" ht="20.7" customHeight="1">
      <c r="B18" s="31">
        <f>B17+1</f>
        <v>1866</v>
      </c>
      <c r="C18" s="14">
        <f>'AveragesMedians - Testing Trend'!D18</f>
        <v>7</v>
      </c>
      <c r="D18" s="14">
        <f>'AveragesMedians - Testing Trend'!G18</f>
        <v>5.5</v>
      </c>
      <c r="E18" s="14">
        <f>'AveragesMedians - Testing Trend'!J18</f>
        <v>1</v>
      </c>
      <c r="F18" s="14">
        <f>'AveragesMedians - Testing Trend'!M18</f>
        <v>67</v>
      </c>
      <c r="G18" s="15"/>
    </row>
    <row r="19" ht="20.7" customHeight="1">
      <c r="B19" s="31">
        <f>B18+1</f>
        <v>1867</v>
      </c>
      <c r="C19" s="14">
        <f>'AveragesMedians - Testing Trend'!D19</f>
        <v>6.5</v>
      </c>
      <c r="D19" s="14">
        <f>'AveragesMedians - Testing Trend'!G19</f>
        <v>4.5</v>
      </c>
      <c r="E19" s="14">
        <f>'AveragesMedians - Testing Trend'!J19</f>
        <v>1</v>
      </c>
      <c r="F19" s="14">
        <f>'AveragesMedians - Testing Trend'!M19</f>
        <v>62.5</v>
      </c>
      <c r="G19" s="15"/>
    </row>
    <row r="20" ht="20.7" customHeight="1">
      <c r="B20" s="31">
        <f>B19+1</f>
        <v>1868</v>
      </c>
      <c r="C20" s="14">
        <f>'AveragesMedians - Testing Trend'!D20</f>
        <v>6.5</v>
      </c>
      <c r="D20" s="14">
        <f>'AveragesMedians - Testing Trend'!G20</f>
        <v>4</v>
      </c>
      <c r="E20" s="14">
        <f>'AveragesMedians - Testing Trend'!J20</f>
        <v>1</v>
      </c>
      <c r="F20" s="14">
        <f>'AveragesMedians - Testing Trend'!M20</f>
        <v>67</v>
      </c>
      <c r="G20" s="15"/>
    </row>
    <row r="21" ht="20.7" customHeight="1">
      <c r="B21" s="31">
        <f>B20+1</f>
        <v>1869</v>
      </c>
      <c r="C21" s="14">
        <f>'AveragesMedians - Testing Trend'!D21</f>
        <v>7.5</v>
      </c>
      <c r="D21" s="14">
        <f>'AveragesMedians - Testing Trend'!G21</f>
        <v>4.5</v>
      </c>
      <c r="E21" s="14">
        <f>'AveragesMedians - Testing Trend'!J21</f>
        <v>1.5</v>
      </c>
      <c r="F21" s="14">
        <f>'AveragesMedians - Testing Trend'!M21</f>
        <v>70.5</v>
      </c>
      <c r="G21" s="15"/>
    </row>
    <row r="22" ht="20.7" customHeight="1">
      <c r="B22" s="31">
        <f>B21+1</f>
        <v>1870</v>
      </c>
      <c r="C22" s="14">
        <f>'AveragesMedians - Testing Trend'!D22</f>
        <v>7.5</v>
      </c>
      <c r="D22" s="14">
        <f>'AveragesMedians - Testing Trend'!G22</f>
        <v>4.5</v>
      </c>
      <c r="E22" s="14">
        <f>'AveragesMedians - Testing Trend'!J22</f>
        <v>2</v>
      </c>
      <c r="F22" s="14">
        <f>'AveragesMedians - Testing Trend'!M22</f>
        <v>70.5</v>
      </c>
      <c r="G22" s="15"/>
    </row>
    <row r="23" ht="20.7" customHeight="1">
      <c r="B23" s="31">
        <f>B22+1</f>
        <v>1871</v>
      </c>
      <c r="C23" s="14">
        <f>'AveragesMedians - Testing Trend'!D23</f>
        <v>7.5</v>
      </c>
      <c r="D23" s="14">
        <f>'AveragesMedians - Testing Trend'!G23</f>
        <v>4.5</v>
      </c>
      <c r="E23" s="14">
        <f>'AveragesMedians - Testing Trend'!J23</f>
        <v>2</v>
      </c>
      <c r="F23" s="14">
        <f>'AveragesMedians - Testing Trend'!M23</f>
        <v>70.5</v>
      </c>
      <c r="G23" s="15"/>
    </row>
    <row r="24" ht="20.7" customHeight="1">
      <c r="B24" s="31">
        <f>B23+1</f>
        <v>1872</v>
      </c>
      <c r="C24" s="14">
        <f>'AveragesMedians - Testing Trend'!D24</f>
        <v>7</v>
      </c>
      <c r="D24" s="14">
        <f>'AveragesMedians - Testing Trend'!G24</f>
        <v>4</v>
      </c>
      <c r="E24" s="14">
        <f>'AveragesMedians - Testing Trend'!J24</f>
        <v>1.5</v>
      </c>
      <c r="F24" s="14">
        <f>'AveragesMedians - Testing Trend'!M24</f>
        <v>67</v>
      </c>
      <c r="G24" s="15"/>
    </row>
    <row r="25" ht="20.7" customHeight="1">
      <c r="B25" s="31">
        <f>B24+1</f>
        <v>1873</v>
      </c>
      <c r="C25" s="14">
        <f>'AveragesMedians - Testing Trend'!D25</f>
        <v>7</v>
      </c>
      <c r="D25" s="14">
        <f>'AveragesMedians - Testing Trend'!G25</f>
        <v>4</v>
      </c>
      <c r="E25" s="14">
        <f>'AveragesMedians - Testing Trend'!J25</f>
        <v>2</v>
      </c>
      <c r="F25" s="14">
        <f>'AveragesMedians - Testing Trend'!M25</f>
        <v>66.5</v>
      </c>
      <c r="G25" s="15"/>
    </row>
    <row r="26" ht="20.7" customHeight="1">
      <c r="B26" s="31">
        <f>B25+1</f>
        <v>1874</v>
      </c>
      <c r="C26" s="14">
        <f>'AveragesMedians - Testing Trend'!D26</f>
        <v>7</v>
      </c>
      <c r="D26" s="14">
        <f>'AveragesMedians - Testing Trend'!G26</f>
        <v>4</v>
      </c>
      <c r="E26" s="14">
        <f>'AveragesMedians - Testing Trend'!J26</f>
        <v>2</v>
      </c>
      <c r="F26" s="14">
        <f>'AveragesMedians - Testing Trend'!M26</f>
        <v>65.5</v>
      </c>
      <c r="G26" s="15"/>
    </row>
    <row r="27" ht="20.7" customHeight="1">
      <c r="B27" s="31">
        <f>B26+1</f>
        <v>1875</v>
      </c>
      <c r="C27" s="14">
        <f>'AveragesMedians - Testing Trend'!D27</f>
        <v>6.5</v>
      </c>
      <c r="D27" s="14">
        <f>'AveragesMedians - Testing Trend'!G27</f>
        <v>4</v>
      </c>
      <c r="E27" s="14">
        <f>'AveragesMedians - Testing Trend'!J27</f>
        <v>2</v>
      </c>
      <c r="F27" s="14">
        <f>'AveragesMedians - Testing Trend'!M27</f>
        <v>69.5</v>
      </c>
      <c r="G27" s="15"/>
    </row>
    <row r="28" ht="20.7" customHeight="1">
      <c r="B28" s="31">
        <f>B27+1</f>
        <v>1876</v>
      </c>
      <c r="C28" s="14">
        <f>'AveragesMedians - Testing Trend'!D28</f>
        <v>7.5</v>
      </c>
      <c r="D28" s="14">
        <f>'AveragesMedians - Testing Trend'!G28</f>
        <v>4</v>
      </c>
      <c r="E28" s="14">
        <f>'AveragesMedians - Testing Trend'!J28</f>
        <v>2</v>
      </c>
      <c r="F28" s="14">
        <f>'AveragesMedians - Testing Trend'!M28</f>
        <v>65.5</v>
      </c>
      <c r="G28" s="15"/>
    </row>
    <row r="29" ht="20.7" customHeight="1">
      <c r="B29" s="31">
        <f>B28+1</f>
        <v>1877</v>
      </c>
      <c r="C29" s="14">
        <f>'AveragesMedians - Testing Trend'!D29</f>
        <v>8</v>
      </c>
      <c r="D29" s="14">
        <f>'AveragesMedians - Testing Trend'!G29</f>
        <v>5</v>
      </c>
      <c r="E29" s="14">
        <f>'AveragesMedians - Testing Trend'!J29</f>
        <v>2</v>
      </c>
      <c r="F29" s="14">
        <f>'AveragesMedians - Testing Trend'!M29</f>
        <v>69.5</v>
      </c>
      <c r="G29" s="15"/>
    </row>
    <row r="30" ht="20.7" customHeight="1">
      <c r="B30" s="31">
        <f>B29+1</f>
        <v>1878</v>
      </c>
      <c r="C30" s="14">
        <f>'AveragesMedians - Testing Trend'!D30</f>
        <v>8</v>
      </c>
      <c r="D30" s="14">
        <f>'AveragesMedians - Testing Trend'!G30</f>
        <v>6</v>
      </c>
      <c r="E30" s="14">
        <f>'AveragesMedians - Testing Trend'!J30</f>
        <v>2</v>
      </c>
      <c r="F30" s="14">
        <f>'AveragesMedians - Testing Trend'!M30</f>
        <v>69.5</v>
      </c>
      <c r="G30" s="15"/>
    </row>
    <row r="31" ht="20.7" customHeight="1">
      <c r="B31" s="31">
        <f>B30+1</f>
        <v>1879</v>
      </c>
      <c r="C31" s="14">
        <f>'AveragesMedians - Testing Trend'!D31</f>
        <v>8</v>
      </c>
      <c r="D31" s="14">
        <f>'AveragesMedians - Testing Trend'!G31</f>
        <v>6</v>
      </c>
      <c r="E31" s="14">
        <f>'AveragesMedians - Testing Trend'!J31</f>
        <v>2</v>
      </c>
      <c r="F31" s="14">
        <f>'AveragesMedians - Testing Trend'!M31</f>
        <v>69.5</v>
      </c>
      <c r="G31" s="15"/>
    </row>
    <row r="32" ht="20.7" customHeight="1">
      <c r="B32" s="31">
        <f>B31+1</f>
        <v>1880</v>
      </c>
      <c r="C32" s="14">
        <f>'AveragesMedians - Testing Trend'!D32</f>
        <v>8.5</v>
      </c>
      <c r="D32" s="14">
        <f>'AveragesMedians - Testing Trend'!G32</f>
        <v>6</v>
      </c>
      <c r="E32" s="14">
        <f>'AveragesMedians - Testing Trend'!J32</f>
        <v>2</v>
      </c>
      <c r="F32" s="14">
        <f>'AveragesMedians - Testing Trend'!M32</f>
        <v>78.5</v>
      </c>
      <c r="G32" s="22">
        <f>'AveragesMedians - Testing Trend'!P32</f>
        <v>-41.78849166666667</v>
      </c>
    </row>
    <row r="33" ht="20.7" customHeight="1">
      <c r="B33" s="31">
        <f>B32+1</f>
        <v>1881</v>
      </c>
      <c r="C33" s="14">
        <f>'AveragesMedians - Testing Trend'!D33</f>
        <v>7.5</v>
      </c>
      <c r="D33" s="14">
        <f>'AveragesMedians - Testing Trend'!G33</f>
        <v>5</v>
      </c>
      <c r="E33" s="14">
        <f>'AveragesMedians - Testing Trend'!J33</f>
        <v>1.5</v>
      </c>
      <c r="F33" s="14">
        <f>'AveragesMedians - Testing Trend'!M33</f>
        <v>69.5</v>
      </c>
      <c r="G33" s="22">
        <f>'AveragesMedians - Testing Trend'!P33</f>
        <v>-41.78849166666667</v>
      </c>
    </row>
    <row r="34" ht="20.7" customHeight="1">
      <c r="B34" s="31">
        <f>B33+1</f>
        <v>1882</v>
      </c>
      <c r="C34" s="14">
        <f>'AveragesMedians - Testing Trend'!D34</f>
        <v>8.5</v>
      </c>
      <c r="D34" s="14">
        <f>'AveragesMedians - Testing Trend'!G34</f>
        <v>6</v>
      </c>
      <c r="E34" s="14">
        <f>'AveragesMedians - Testing Trend'!J34</f>
        <v>1.5</v>
      </c>
      <c r="F34" s="14">
        <f>'AveragesMedians - Testing Trend'!M34</f>
        <v>78.5</v>
      </c>
      <c r="G34" s="22">
        <f>'AveragesMedians - Testing Trend'!P34</f>
        <v>-42.82821388888889</v>
      </c>
    </row>
    <row r="35" ht="20.7" customHeight="1">
      <c r="B35" s="31">
        <f>B34+1</f>
        <v>1883</v>
      </c>
      <c r="C35" s="14">
        <f>'AveragesMedians - Testing Trend'!D35</f>
        <v>9</v>
      </c>
      <c r="D35" s="14">
        <f>'AveragesMedians - Testing Trend'!G35</f>
        <v>6</v>
      </c>
      <c r="E35" s="14">
        <f>'AveragesMedians - Testing Trend'!J35</f>
        <v>1</v>
      </c>
      <c r="F35" s="14">
        <f>'AveragesMedians - Testing Trend'!M35</f>
        <v>94.5</v>
      </c>
      <c r="G35" s="22">
        <f>'AveragesMedians - Testing Trend'!P35</f>
        <v>-42.91861111111112</v>
      </c>
    </row>
    <row r="36" ht="20.7" customHeight="1">
      <c r="B36" s="31">
        <f>B35+1</f>
        <v>1884</v>
      </c>
      <c r="C36" s="14">
        <f>'AveragesMedians - Testing Trend'!D36</f>
        <v>9</v>
      </c>
      <c r="D36" s="14">
        <f>'AveragesMedians - Testing Trend'!G36</f>
        <v>6</v>
      </c>
      <c r="E36" s="14">
        <f>'AveragesMedians - Testing Trend'!J36</f>
        <v>1</v>
      </c>
      <c r="F36" s="14">
        <f>'AveragesMedians - Testing Trend'!M36</f>
        <v>110</v>
      </c>
      <c r="G36" s="22">
        <f>'AveragesMedians - Testing Trend'!P36</f>
        <v>-44.64636111111111</v>
      </c>
    </row>
    <row r="37" ht="20.7" customHeight="1">
      <c r="B37" s="31">
        <f>B36+1</f>
        <v>1885</v>
      </c>
      <c r="C37" s="14">
        <f>'AveragesMedians - Testing Trend'!D37</f>
        <v>9</v>
      </c>
      <c r="D37" s="14">
        <f>'AveragesMedians - Testing Trend'!G37</f>
        <v>6</v>
      </c>
      <c r="E37" s="14">
        <f>'AveragesMedians - Testing Trend'!J37</f>
        <v>1.5</v>
      </c>
      <c r="F37" s="14">
        <f>'AveragesMedians - Testing Trend'!M37</f>
        <v>116</v>
      </c>
      <c r="G37" s="22">
        <f>'AveragesMedians - Testing Trend'!P37</f>
        <v>-42.91861111111112</v>
      </c>
    </row>
    <row r="38" ht="20.7" customHeight="1">
      <c r="B38" s="31">
        <f>B37+1</f>
        <v>1886</v>
      </c>
      <c r="C38" s="14">
        <f>'AveragesMedians - Testing Trend'!D38</f>
        <v>9</v>
      </c>
      <c r="D38" s="14">
        <f>'AveragesMedians - Testing Trend'!G38</f>
        <v>6</v>
      </c>
      <c r="E38" s="14">
        <f>'AveragesMedians - Testing Trend'!J38</f>
        <v>1.5</v>
      </c>
      <c r="F38" s="14">
        <f>'AveragesMedians - Testing Trend'!M38</f>
        <v>116</v>
      </c>
      <c r="G38" s="22">
        <f>'AveragesMedians - Testing Trend'!P38</f>
        <v>-46.13280555555556</v>
      </c>
    </row>
    <row r="39" ht="20.7" customHeight="1">
      <c r="B39" s="31">
        <f>B38+1</f>
        <v>1887</v>
      </c>
      <c r="C39" s="14">
        <f>'AveragesMedians - Testing Trend'!D39</f>
        <v>9</v>
      </c>
      <c r="D39" s="14">
        <f>'AveragesMedians - Testing Trend'!G39</f>
        <v>6</v>
      </c>
      <c r="E39" s="14">
        <f>'AveragesMedians - Testing Trend'!J39</f>
        <v>1.5</v>
      </c>
      <c r="F39" s="14">
        <f>'AveragesMedians - Testing Trend'!M39</f>
        <v>116</v>
      </c>
      <c r="G39" s="22">
        <f>'AveragesMedians - Testing Trend'!P39</f>
        <v>-46.13280555555556</v>
      </c>
    </row>
    <row r="40" ht="20.7" customHeight="1">
      <c r="B40" s="31">
        <f>B39+1</f>
        <v>1888</v>
      </c>
      <c r="C40" s="14">
        <f>'AveragesMedians - Testing Trend'!D40</f>
        <v>8</v>
      </c>
      <c r="D40" s="14">
        <f>'AveragesMedians - Testing Trend'!G40</f>
        <v>5.5</v>
      </c>
      <c r="E40" s="14">
        <f>'AveragesMedians - Testing Trend'!J40</f>
        <v>1</v>
      </c>
      <c r="F40" s="14">
        <f>'AveragesMedians - Testing Trend'!M40</f>
        <v>110</v>
      </c>
      <c r="G40" s="22">
        <f>'AveragesMedians - Testing Trend'!P40</f>
        <v>-43.375</v>
      </c>
    </row>
    <row r="41" ht="20.7" customHeight="1">
      <c r="B41" s="31">
        <f>B40+1</f>
        <v>1889</v>
      </c>
      <c r="C41" s="14">
        <f>'AveragesMedians - Testing Trend'!D41</f>
        <v>8</v>
      </c>
      <c r="D41" s="14">
        <f>'AveragesMedians - Testing Trend'!G41</f>
        <v>5</v>
      </c>
      <c r="E41" s="14">
        <f>'AveragesMedians - Testing Trend'!J41</f>
        <v>1</v>
      </c>
      <c r="F41" s="14">
        <f>'AveragesMedians - Testing Trend'!M41</f>
        <v>114.5</v>
      </c>
      <c r="G41" s="22">
        <f>'AveragesMedians - Testing Trend'!P41</f>
        <v>-46.13280555555556</v>
      </c>
    </row>
    <row r="42" ht="20.7" customHeight="1">
      <c r="B42" s="31">
        <f>B41+1</f>
        <v>1890</v>
      </c>
      <c r="C42" s="14">
        <f>'AveragesMedians - Testing Trend'!D42</f>
        <v>8</v>
      </c>
      <c r="D42" s="14">
        <f>'AveragesMedians - Testing Trend'!G42</f>
        <v>5</v>
      </c>
      <c r="E42" s="14">
        <f>'AveragesMedians - Testing Trend'!J42</f>
        <v>1</v>
      </c>
      <c r="F42" s="14">
        <f>'AveragesMedians - Testing Trend'!M42</f>
        <v>116</v>
      </c>
      <c r="G42" s="22">
        <f>'AveragesMedians - Testing Trend'!P42</f>
        <v>-47.22891666666667</v>
      </c>
    </row>
    <row r="43" ht="20.7" customHeight="1">
      <c r="B43" s="31">
        <f>B42+1</f>
        <v>1891</v>
      </c>
      <c r="C43" s="14">
        <f>'AveragesMedians - Testing Trend'!D43</f>
        <v>8</v>
      </c>
      <c r="D43" s="14">
        <f>'AveragesMedians - Testing Trend'!G43</f>
        <v>5</v>
      </c>
      <c r="E43" s="14">
        <f>'AveragesMedians - Testing Trend'!J43</f>
        <v>1.5</v>
      </c>
      <c r="F43" s="14">
        <f>'AveragesMedians - Testing Trend'!M43</f>
        <v>116</v>
      </c>
      <c r="G43" s="22">
        <f>'AveragesMedians - Testing Trend'!P43</f>
        <v>-44.56583333333333</v>
      </c>
    </row>
    <row r="44" ht="20.7" customHeight="1">
      <c r="B44" s="31">
        <f>B43+1</f>
        <v>1892</v>
      </c>
      <c r="C44" s="14">
        <f>'AveragesMedians - Testing Trend'!D44</f>
        <v>8</v>
      </c>
      <c r="D44" s="14">
        <f>'AveragesMedians - Testing Trend'!G44</f>
        <v>5</v>
      </c>
      <c r="E44" s="14">
        <f>'AveragesMedians - Testing Trend'!J44</f>
        <v>1.5</v>
      </c>
      <c r="F44" s="14">
        <f>'AveragesMedians - Testing Trend'!M44</f>
        <v>114.5</v>
      </c>
      <c r="G44" s="22">
        <f>'AveragesMedians - Testing Trend'!P44</f>
        <v>-44.56583333333333</v>
      </c>
    </row>
    <row r="45" ht="20.7" customHeight="1">
      <c r="B45" s="31">
        <f>B44+1</f>
        <v>1893</v>
      </c>
      <c r="C45" s="14">
        <f>'AveragesMedians - Testing Trend'!D45</f>
        <v>7</v>
      </c>
      <c r="D45" s="14">
        <f>'AveragesMedians - Testing Trend'!G45</f>
        <v>5</v>
      </c>
      <c r="E45" s="14">
        <f>'AveragesMedians - Testing Trend'!J45</f>
        <v>1.5</v>
      </c>
      <c r="F45" s="14">
        <f>'AveragesMedians - Testing Trend'!M45</f>
        <v>106</v>
      </c>
      <c r="G45" s="22">
        <f>'AveragesMedians - Testing Trend'!P45</f>
        <v>-44.56583333333333</v>
      </c>
    </row>
    <row r="46" ht="20.7" customHeight="1">
      <c r="B46" s="31">
        <f>B45+1</f>
        <v>1894</v>
      </c>
      <c r="C46" s="14">
        <f>'AveragesMedians - Testing Trend'!D46</f>
        <v>7</v>
      </c>
      <c r="D46" s="14">
        <f>'AveragesMedians - Testing Trend'!G46</f>
        <v>5</v>
      </c>
      <c r="E46" s="14">
        <f>'AveragesMedians - Testing Trend'!J46</f>
        <v>1</v>
      </c>
      <c r="F46" s="14">
        <f>'AveragesMedians - Testing Trend'!M46</f>
        <v>100.5</v>
      </c>
      <c r="G46" s="22">
        <f>'AveragesMedians - Testing Trend'!P46</f>
        <v>-44.56583333333333</v>
      </c>
    </row>
    <row r="47" ht="20.7" customHeight="1">
      <c r="B47" s="31">
        <f>B46+1</f>
        <v>1895</v>
      </c>
      <c r="C47" s="14">
        <f>'AveragesMedians - Testing Trend'!D47</f>
        <v>7</v>
      </c>
      <c r="D47" s="14">
        <f>'AveragesMedians - Testing Trend'!G47</f>
        <v>4.5</v>
      </c>
      <c r="E47" s="14">
        <f>'AveragesMedians - Testing Trend'!J47</f>
        <v>0.5</v>
      </c>
      <c r="F47" s="14">
        <f>'AveragesMedians - Testing Trend'!M47</f>
        <v>91</v>
      </c>
      <c r="G47" s="22">
        <f>'AveragesMedians - Testing Trend'!P47</f>
        <v>-47.67188888888889</v>
      </c>
    </row>
    <row r="48" ht="20.7" customHeight="1">
      <c r="B48" s="31">
        <f>B47+1</f>
        <v>1896</v>
      </c>
      <c r="C48" s="14">
        <f>'AveragesMedians - Testing Trend'!D48</f>
        <v>7</v>
      </c>
      <c r="D48" s="14">
        <f>'AveragesMedians - Testing Trend'!G48</f>
        <v>4.5</v>
      </c>
      <c r="E48" s="14">
        <f>'AveragesMedians - Testing Trend'!J48</f>
        <v>1</v>
      </c>
      <c r="F48" s="14">
        <f>'AveragesMedians - Testing Trend'!M48</f>
        <v>91</v>
      </c>
      <c r="G48" s="22">
        <f>'AveragesMedians - Testing Trend'!P48</f>
        <v>-47.72294444444444</v>
      </c>
    </row>
    <row r="49" ht="20.7" customHeight="1">
      <c r="B49" s="31">
        <f>B48+1</f>
        <v>1897</v>
      </c>
      <c r="C49" s="14">
        <f>'AveragesMedians - Testing Trend'!D49</f>
        <v>8.5</v>
      </c>
      <c r="D49" s="14">
        <f>'AveragesMedians - Testing Trend'!G49</f>
        <v>4.5</v>
      </c>
      <c r="E49" s="14">
        <f>'AveragesMedians - Testing Trend'!J49</f>
        <v>1</v>
      </c>
      <c r="F49" s="14">
        <f>'AveragesMedians - Testing Trend'!M49</f>
        <v>91</v>
      </c>
      <c r="G49" s="22">
        <f>'AveragesMedians - Testing Trend'!P49</f>
        <v>-50.64433333333334</v>
      </c>
    </row>
    <row r="50" ht="20.7" customHeight="1">
      <c r="B50" s="31">
        <f>B49+1</f>
        <v>1898</v>
      </c>
      <c r="C50" s="14">
        <f>'AveragesMedians - Testing Trend'!D50</f>
        <v>8.5</v>
      </c>
      <c r="D50" s="14">
        <f>'AveragesMedians - Testing Trend'!G50</f>
        <v>4.5</v>
      </c>
      <c r="E50" s="14">
        <f>'AveragesMedians - Testing Trend'!J50</f>
        <v>1</v>
      </c>
      <c r="F50" s="14">
        <f>'AveragesMedians - Testing Trend'!M50</f>
        <v>91</v>
      </c>
      <c r="G50" s="22">
        <f>'AveragesMedians - Testing Trend'!P50</f>
        <v>-51.82027777777778</v>
      </c>
    </row>
    <row r="51" ht="20.7" customHeight="1">
      <c r="B51" s="31">
        <f>B50+1</f>
        <v>1899</v>
      </c>
      <c r="C51" s="14">
        <f>'AveragesMedians - Testing Trend'!D51</f>
        <v>8.5</v>
      </c>
      <c r="D51" s="14">
        <f>'AveragesMedians - Testing Trend'!G51</f>
        <v>4.5</v>
      </c>
      <c r="E51" s="14">
        <f>'AveragesMedians - Testing Trend'!J51</f>
        <v>1</v>
      </c>
      <c r="F51" s="14">
        <f>'AveragesMedians - Testing Trend'!M51</f>
        <v>89</v>
      </c>
      <c r="G51" s="22">
        <f>'AveragesMedians - Testing Trend'!P51</f>
        <v>-52.52316666666667</v>
      </c>
    </row>
    <row r="52" ht="20.7" customHeight="1">
      <c r="B52" s="31">
        <f>B51+1</f>
        <v>1900</v>
      </c>
      <c r="C52" s="14">
        <f>'AveragesMedians - Testing Trend'!D52</f>
        <v>8.5</v>
      </c>
      <c r="D52" s="14">
        <f>'AveragesMedians - Testing Trend'!G52</f>
        <v>5</v>
      </c>
      <c r="E52" s="14">
        <f>'AveragesMedians - Testing Trend'!J52</f>
        <v>1</v>
      </c>
      <c r="F52" s="14">
        <f>'AveragesMedians - Testing Trend'!M52</f>
        <v>88</v>
      </c>
      <c r="G52" s="22">
        <f>'AveragesMedians - Testing Trend'!P52</f>
        <v>-53.07027777777778</v>
      </c>
    </row>
    <row r="53" ht="20.7" customHeight="1">
      <c r="B53" s="31">
        <f>B52+1</f>
        <v>1901</v>
      </c>
      <c r="C53" s="14">
        <f>'AveragesMedians - Testing Trend'!D53</f>
        <v>8</v>
      </c>
      <c r="D53" s="14">
        <f>'AveragesMedians - Testing Trend'!G53</f>
        <v>5</v>
      </c>
      <c r="E53" s="14">
        <f>'AveragesMedians - Testing Trend'!J53</f>
        <v>1</v>
      </c>
      <c r="F53" s="14">
        <f>'AveragesMedians - Testing Trend'!M53</f>
        <v>78.5</v>
      </c>
      <c r="G53" s="22">
        <f>'AveragesMedians - Testing Trend'!P53</f>
        <v>-55.33558333333333</v>
      </c>
    </row>
    <row r="54" ht="20.7" customHeight="1">
      <c r="B54" s="31">
        <f>B53+1</f>
        <v>1902</v>
      </c>
      <c r="C54" s="14">
        <f>'AveragesMedians - Testing Trend'!D54</f>
        <v>6</v>
      </c>
      <c r="D54" s="14">
        <f>'AveragesMedians - Testing Trend'!G54</f>
        <v>3.5</v>
      </c>
      <c r="E54" s="14">
        <f>'AveragesMedians - Testing Trend'!J54</f>
        <v>1</v>
      </c>
      <c r="F54" s="14">
        <f>'AveragesMedians - Testing Trend'!M54</f>
        <v>49.5</v>
      </c>
      <c r="G54" s="22">
        <f>'AveragesMedians - Testing Trend'!P54</f>
        <v>-58.97086111111111</v>
      </c>
    </row>
    <row r="55" ht="20.7" customHeight="1">
      <c r="B55" s="31">
        <f>B54+1</f>
        <v>1903</v>
      </c>
      <c r="C55" s="14">
        <f>'AveragesMedians - Testing Trend'!D55</f>
        <v>6.5</v>
      </c>
      <c r="D55" s="14">
        <f>'AveragesMedians - Testing Trend'!G55</f>
        <v>4</v>
      </c>
      <c r="E55" s="14">
        <f>'AveragesMedians - Testing Trend'!J55</f>
        <v>1</v>
      </c>
      <c r="F55" s="14">
        <f>'AveragesMedians - Testing Trend'!M55</f>
        <v>60.5</v>
      </c>
      <c r="G55" s="22">
        <f>'AveragesMedians - Testing Trend'!P55</f>
        <v>-58.97086111111111</v>
      </c>
    </row>
    <row r="56" ht="20.7" customHeight="1">
      <c r="B56" s="31">
        <f>B55+1</f>
        <v>1904</v>
      </c>
      <c r="C56" s="14">
        <f>'AveragesMedians - Testing Trend'!D56</f>
        <v>6</v>
      </c>
      <c r="D56" s="14">
        <f>'AveragesMedians - Testing Trend'!G56</f>
        <v>4</v>
      </c>
      <c r="E56" s="14">
        <f>'AveragesMedians - Testing Trend'!J56</f>
        <v>1</v>
      </c>
      <c r="F56" s="14">
        <f>'AveragesMedians - Testing Trend'!M56</f>
        <v>46.5</v>
      </c>
      <c r="G56" s="22">
        <f>'AveragesMedians - Testing Trend'!P56</f>
        <v>-56.75394444444444</v>
      </c>
    </row>
    <row r="57" ht="20.7" customHeight="1">
      <c r="B57" s="31">
        <f>B56+1</f>
        <v>1905</v>
      </c>
      <c r="C57" s="14">
        <f>'AveragesMedians - Testing Trend'!D57</f>
        <v>6</v>
      </c>
      <c r="D57" s="14">
        <f>'AveragesMedians - Testing Trend'!G57</f>
        <v>3.5</v>
      </c>
      <c r="E57" s="14">
        <f>'AveragesMedians - Testing Trend'!J57</f>
        <v>1</v>
      </c>
      <c r="F57" s="14">
        <f>'AveragesMedians - Testing Trend'!M57</f>
        <v>46.5</v>
      </c>
      <c r="G57" s="22">
        <f>'AveragesMedians - Testing Trend'!P57</f>
        <v>-53.07027777777778</v>
      </c>
    </row>
    <row r="58" ht="20.7" customHeight="1">
      <c r="B58" s="31">
        <f>B57+1</f>
        <v>1906</v>
      </c>
      <c r="C58" s="14">
        <f>'AveragesMedians - Testing Trend'!D58</f>
        <v>6</v>
      </c>
      <c r="D58" s="14">
        <f>'AveragesMedians - Testing Trend'!G58</f>
        <v>4</v>
      </c>
      <c r="E58" s="14">
        <f>'AveragesMedians - Testing Trend'!J58</f>
        <v>1</v>
      </c>
      <c r="F58" s="14">
        <f>'AveragesMedians - Testing Trend'!M58</f>
        <v>60.5</v>
      </c>
      <c r="G58" s="22">
        <f>'AveragesMedians - Testing Trend'!P58</f>
        <v>-52.95827777777778</v>
      </c>
    </row>
    <row r="59" ht="20.7" customHeight="1">
      <c r="B59" s="31">
        <f>B58+1</f>
        <v>1907</v>
      </c>
      <c r="C59" s="14">
        <f>'AveragesMedians - Testing Trend'!D59</f>
        <v>6</v>
      </c>
      <c r="D59" s="14">
        <f>'AveragesMedians - Testing Trend'!G59</f>
        <v>4</v>
      </c>
      <c r="E59" s="14">
        <f>'AveragesMedians - Testing Trend'!J59</f>
        <v>1</v>
      </c>
      <c r="F59" s="14">
        <f>'AveragesMedians - Testing Trend'!M59</f>
        <v>60.5</v>
      </c>
      <c r="G59" s="22">
        <f>'AveragesMedians - Testing Trend'!P59</f>
        <v>-52.95827777777778</v>
      </c>
    </row>
    <row r="60" ht="20.7" customHeight="1">
      <c r="B60" s="31">
        <f>B59+1</f>
        <v>1908</v>
      </c>
      <c r="C60" s="14">
        <f>'AveragesMedians - Testing Trend'!D60</f>
        <v>6</v>
      </c>
      <c r="D60" s="14">
        <f>'AveragesMedians - Testing Trend'!G60</f>
        <v>4</v>
      </c>
      <c r="E60" s="14">
        <f>'AveragesMedians - Testing Trend'!J60</f>
        <v>1</v>
      </c>
      <c r="F60" s="14">
        <f>'AveragesMedians - Testing Trend'!M60</f>
        <v>62.5</v>
      </c>
      <c r="G60" s="22">
        <f>'AveragesMedians - Testing Trend'!P60</f>
        <v>-51.20561111111111</v>
      </c>
    </row>
    <row r="61" ht="20.7" customHeight="1">
      <c r="B61" s="31">
        <f>B60+1</f>
        <v>1909</v>
      </c>
      <c r="C61" s="14">
        <f>'AveragesMedians - Testing Trend'!D61</f>
        <v>6</v>
      </c>
      <c r="D61" s="14">
        <f>'AveragesMedians - Testing Trend'!G61</f>
        <v>4</v>
      </c>
      <c r="E61" s="14">
        <f>'AveragesMedians - Testing Trend'!J61</f>
        <v>1</v>
      </c>
      <c r="F61" s="14">
        <f>'AveragesMedians - Testing Trend'!M61</f>
        <v>59</v>
      </c>
      <c r="G61" s="22">
        <f>'AveragesMedians - Testing Trend'!P61</f>
        <v>-49.54861111111111</v>
      </c>
    </row>
    <row r="62" ht="20.7" customHeight="1">
      <c r="B62" s="31">
        <f>B61+1</f>
        <v>1910</v>
      </c>
      <c r="C62" s="14">
        <f>'AveragesMedians - Testing Trend'!D62</f>
        <v>6</v>
      </c>
      <c r="D62" s="14">
        <f>'AveragesMedians - Testing Trend'!G62</f>
        <v>3.5</v>
      </c>
      <c r="E62" s="14">
        <f>'AveragesMedians - Testing Trend'!J62</f>
        <v>1</v>
      </c>
      <c r="F62" s="14">
        <f>'AveragesMedians - Testing Trend'!M62</f>
        <v>56</v>
      </c>
      <c r="G62" s="22">
        <f>'AveragesMedians - Testing Trend'!P62</f>
        <v>-47.37416666666667</v>
      </c>
    </row>
    <row r="63" ht="20.7" customHeight="1">
      <c r="B63" s="31">
        <f>B62+1</f>
        <v>1911</v>
      </c>
      <c r="C63" s="14">
        <f>'AveragesMedians - Testing Trend'!D63</f>
        <v>6</v>
      </c>
      <c r="D63" s="14">
        <f>'AveragesMedians - Testing Trend'!G63</f>
        <v>4</v>
      </c>
      <c r="E63" s="14">
        <f>'AveragesMedians - Testing Trend'!J63</f>
        <v>1</v>
      </c>
      <c r="F63" s="14">
        <f>'AveragesMedians - Testing Trend'!M63</f>
        <v>47.5</v>
      </c>
      <c r="G63" s="22">
        <f>'AveragesMedians - Testing Trend'!P63</f>
        <v>-44.72416666666667</v>
      </c>
    </row>
    <row r="64" ht="20.7" customHeight="1">
      <c r="B64" s="31">
        <f>B63+1</f>
        <v>1912</v>
      </c>
      <c r="C64" s="14">
        <f>'AveragesMedians - Testing Trend'!D64</f>
        <v>6</v>
      </c>
      <c r="D64" s="14">
        <f>'AveragesMedians - Testing Trend'!G64</f>
        <v>4</v>
      </c>
      <c r="E64" s="14">
        <f>'AveragesMedians - Testing Trend'!J64</f>
        <v>1</v>
      </c>
      <c r="F64" s="14">
        <f>'AveragesMedians - Testing Trend'!M64</f>
        <v>56</v>
      </c>
      <c r="G64" s="22">
        <f>'AveragesMedians - Testing Trend'!P64</f>
        <v>-44.72416666666667</v>
      </c>
    </row>
    <row r="65" ht="20.7" customHeight="1">
      <c r="B65" s="31">
        <f>B64+1</f>
        <v>1913</v>
      </c>
      <c r="C65" s="14">
        <f>'AveragesMedians - Testing Trend'!D65</f>
        <v>5.5</v>
      </c>
      <c r="D65" s="14">
        <f>'AveragesMedians - Testing Trend'!G65</f>
        <v>4</v>
      </c>
      <c r="E65" s="14">
        <f>'AveragesMedians - Testing Trend'!J65</f>
        <v>1</v>
      </c>
      <c r="F65" s="14">
        <f>'AveragesMedians - Testing Trend'!M65</f>
        <v>55</v>
      </c>
      <c r="G65" s="22">
        <f>'AveragesMedians - Testing Trend'!P65</f>
        <v>-44.72416666666667</v>
      </c>
    </row>
    <row r="66" ht="20.7" customHeight="1">
      <c r="B66" s="31">
        <f>B65+1</f>
        <v>1914</v>
      </c>
      <c r="C66" s="14">
        <f>'AveragesMedians - Testing Trend'!D66</f>
        <v>5.5</v>
      </c>
      <c r="D66" s="14">
        <f>'AveragesMedians - Testing Trend'!G66</f>
        <v>4</v>
      </c>
      <c r="E66" s="14">
        <f>'AveragesMedians - Testing Trend'!J66</f>
        <v>1</v>
      </c>
      <c r="F66" s="14">
        <f>'AveragesMedians - Testing Trend'!M66</f>
        <v>55</v>
      </c>
      <c r="G66" s="22">
        <f>'AveragesMedians - Testing Trend'!P66</f>
        <v>-46.87541666666667</v>
      </c>
    </row>
    <row r="67" ht="20.7" customHeight="1">
      <c r="B67" s="31">
        <f>B66+1</f>
        <v>1915</v>
      </c>
      <c r="C67" s="14">
        <f>'AveragesMedians - Testing Trend'!D67</f>
        <v>6</v>
      </c>
      <c r="D67" s="14">
        <f>'AveragesMedians - Testing Trend'!G67</f>
        <v>4</v>
      </c>
      <c r="E67" s="14">
        <f>'AveragesMedians - Testing Trend'!J67</f>
        <v>1.5</v>
      </c>
      <c r="F67" s="14">
        <f>'AveragesMedians - Testing Trend'!M67</f>
        <v>58</v>
      </c>
      <c r="G67" s="22">
        <f>'AveragesMedians - Testing Trend'!P67</f>
        <v>-46.87541666666667</v>
      </c>
    </row>
    <row r="68" ht="20.7" customHeight="1">
      <c r="B68" s="31">
        <f>B67+1</f>
        <v>1916</v>
      </c>
      <c r="C68" s="14">
        <f>'AveragesMedians - Testing Trend'!D68</f>
        <v>5.5</v>
      </c>
      <c r="D68" s="14">
        <f>'AveragesMedians - Testing Trend'!G68</f>
        <v>4</v>
      </c>
      <c r="E68" s="14">
        <f>'AveragesMedians - Testing Trend'!J68</f>
        <v>1</v>
      </c>
      <c r="F68" s="14">
        <f>'AveragesMedians - Testing Trend'!M68</f>
        <v>55</v>
      </c>
      <c r="G68" s="22">
        <f>'AveragesMedians - Testing Trend'!P68</f>
        <v>-47.19288888888889</v>
      </c>
    </row>
    <row r="69" ht="20.7" customHeight="1">
      <c r="B69" s="31">
        <f>B68+1</f>
        <v>1917</v>
      </c>
      <c r="C69" s="14">
        <f>'AveragesMedians - Testing Trend'!D69</f>
        <v>5.5</v>
      </c>
      <c r="D69" s="14">
        <f>'AveragesMedians - Testing Trend'!G69</f>
        <v>4</v>
      </c>
      <c r="E69" s="14">
        <f>'AveragesMedians - Testing Trend'!J69</f>
        <v>1</v>
      </c>
      <c r="F69" s="14">
        <f>'AveragesMedians - Testing Trend'!M69</f>
        <v>55</v>
      </c>
      <c r="G69" s="22">
        <f>'AveragesMedians - Testing Trend'!P69</f>
        <v>-47.19288888888889</v>
      </c>
    </row>
    <row r="70" ht="20.7" customHeight="1">
      <c r="B70" s="31">
        <f>B69+1</f>
        <v>1918</v>
      </c>
      <c r="C70" s="14">
        <f>'AveragesMedians - Testing Trend'!D70</f>
        <v>6.5</v>
      </c>
      <c r="D70" s="14">
        <f>'AveragesMedians - Testing Trend'!G70</f>
        <v>4</v>
      </c>
      <c r="E70" s="14">
        <f>'AveragesMedians - Testing Trend'!J70</f>
        <v>1</v>
      </c>
      <c r="F70" s="14">
        <f>'AveragesMedians - Testing Trend'!M70</f>
        <v>55</v>
      </c>
      <c r="G70" s="22">
        <f>'AveragesMedians - Testing Trend'!P70</f>
        <v>-45.58191666666666</v>
      </c>
    </row>
    <row r="71" ht="20.7" customHeight="1">
      <c r="B71" s="31">
        <f>B70+1</f>
        <v>1919</v>
      </c>
      <c r="C71" s="14">
        <f>'AveragesMedians - Testing Trend'!D71</f>
        <v>6.5</v>
      </c>
      <c r="D71" s="14">
        <f>'AveragesMedians - Testing Trend'!G71</f>
        <v>4</v>
      </c>
      <c r="E71" s="14">
        <f>'AveragesMedians - Testing Trend'!J71</f>
        <v>1</v>
      </c>
      <c r="F71" s="14">
        <f>'AveragesMedians - Testing Trend'!M71</f>
        <v>55.5</v>
      </c>
      <c r="G71" s="22">
        <f>'AveragesMedians - Testing Trend'!P71</f>
        <v>-46.51397222222222</v>
      </c>
    </row>
    <row r="72" ht="20.7" customHeight="1">
      <c r="B72" s="31">
        <f>B71+1</f>
        <v>1920</v>
      </c>
      <c r="C72" s="14">
        <f>'AveragesMedians - Testing Trend'!D72</f>
        <v>6.5</v>
      </c>
      <c r="D72" s="14">
        <f>'AveragesMedians - Testing Trend'!G72</f>
        <v>4</v>
      </c>
      <c r="E72" s="14">
        <f>'AveragesMedians - Testing Trend'!J72</f>
        <v>1</v>
      </c>
      <c r="F72" s="14">
        <f>'AveragesMedians - Testing Trend'!M72</f>
        <v>55.5</v>
      </c>
      <c r="G72" s="22">
        <f>'AveragesMedians - Testing Trend'!P72</f>
        <v>-47.55566666666667</v>
      </c>
    </row>
    <row r="73" ht="20.7" customHeight="1">
      <c r="B73" s="31">
        <f>B72+1</f>
        <v>1921</v>
      </c>
      <c r="C73" s="14">
        <f>'AveragesMedians - Testing Trend'!D73</f>
        <v>6.5</v>
      </c>
      <c r="D73" s="14">
        <f>'AveragesMedians - Testing Trend'!G73</f>
        <v>4</v>
      </c>
      <c r="E73" s="14">
        <f>'AveragesMedians - Testing Trend'!J73</f>
        <v>1</v>
      </c>
      <c r="F73" s="14">
        <f>'AveragesMedians - Testing Trend'!M73</f>
        <v>55.5</v>
      </c>
      <c r="G73" s="22">
        <f>'AveragesMedians - Testing Trend'!P73</f>
        <v>-47.55566666666667</v>
      </c>
    </row>
    <row r="74" ht="20.7" customHeight="1">
      <c r="B74" s="31">
        <f>B73+1</f>
        <v>1922</v>
      </c>
      <c r="C74" s="14">
        <f>'AveragesMedians - Testing Trend'!D74</f>
        <v>7</v>
      </c>
      <c r="D74" s="14">
        <f>'AveragesMedians - Testing Trend'!G74</f>
        <v>3.5</v>
      </c>
      <c r="E74" s="14">
        <f>'AveragesMedians - Testing Trend'!J74</f>
        <v>1</v>
      </c>
      <c r="F74" s="14">
        <f>'AveragesMedians - Testing Trend'!M74</f>
        <v>52.5</v>
      </c>
      <c r="G74" s="22">
        <f>'AveragesMedians - Testing Trend'!P74</f>
        <v>-46.51397222222222</v>
      </c>
    </row>
    <row r="75" ht="20.7" customHeight="1">
      <c r="B75" s="31">
        <f>B74+1</f>
        <v>1923</v>
      </c>
      <c r="C75" s="14">
        <f>'AveragesMedians - Testing Trend'!D75</f>
        <v>8.5</v>
      </c>
      <c r="D75" s="14">
        <f>'AveragesMedians - Testing Trend'!G75</f>
        <v>4</v>
      </c>
      <c r="E75" s="14">
        <f>'AveragesMedians - Testing Trend'!J75</f>
        <v>1</v>
      </c>
      <c r="F75" s="14">
        <f>'AveragesMedians - Testing Trend'!M75</f>
        <v>53</v>
      </c>
      <c r="G75" s="22">
        <f>'AveragesMedians - Testing Trend'!P75</f>
        <v>-44.97455555555555</v>
      </c>
    </row>
    <row r="76" ht="20.7" customHeight="1">
      <c r="B76" s="31">
        <f>B75+1</f>
        <v>1924</v>
      </c>
      <c r="C76" s="14">
        <f>'AveragesMedians - Testing Trend'!D76</f>
        <v>9.5</v>
      </c>
      <c r="D76" s="14">
        <f>'AveragesMedians - Testing Trend'!G76</f>
        <v>4</v>
      </c>
      <c r="E76" s="14">
        <f>'AveragesMedians - Testing Trend'!J76</f>
        <v>1.5</v>
      </c>
      <c r="F76" s="14">
        <f>'AveragesMedians - Testing Trend'!M76</f>
        <v>69.5</v>
      </c>
      <c r="G76" s="22">
        <f>'AveragesMedians - Testing Trend'!P76</f>
        <v>-44.892</v>
      </c>
    </row>
    <row r="77" ht="20.7" customHeight="1">
      <c r="B77" s="31">
        <f>B76+1</f>
        <v>1925</v>
      </c>
      <c r="C77" s="14">
        <f>'AveragesMedians - Testing Trend'!D77</f>
        <v>9.5</v>
      </c>
      <c r="D77" s="14">
        <f>'AveragesMedians - Testing Trend'!G77</f>
        <v>4</v>
      </c>
      <c r="E77" s="14">
        <f>'AveragesMedians - Testing Trend'!J77</f>
        <v>1</v>
      </c>
      <c r="F77" s="14">
        <f>'AveragesMedians - Testing Trend'!M77</f>
        <v>53</v>
      </c>
      <c r="G77" s="22">
        <f>'AveragesMedians - Testing Trend'!P77</f>
        <v>-43.98458333333333</v>
      </c>
    </row>
    <row r="78" ht="20.7" customHeight="1">
      <c r="B78" s="31">
        <f>B77+1</f>
        <v>1926</v>
      </c>
      <c r="C78" s="14">
        <f>'AveragesMedians - Testing Trend'!D78</f>
        <v>9.5</v>
      </c>
      <c r="D78" s="14">
        <f>'AveragesMedians - Testing Trend'!G78</f>
        <v>4.5</v>
      </c>
      <c r="E78" s="14">
        <f>'AveragesMedians - Testing Trend'!J78</f>
        <v>1.5</v>
      </c>
      <c r="F78" s="14">
        <f>'AveragesMedians - Testing Trend'!M78</f>
        <v>69.5</v>
      </c>
      <c r="G78" s="22">
        <f>'AveragesMedians - Testing Trend'!P78</f>
        <v>-43.33150000000001</v>
      </c>
    </row>
    <row r="79" ht="20.7" customHeight="1">
      <c r="B79" s="31">
        <f>B78+1</f>
        <v>1927</v>
      </c>
      <c r="C79" s="14">
        <f>'AveragesMedians - Testing Trend'!D79</f>
        <v>10.5</v>
      </c>
      <c r="D79" s="14">
        <f>'AveragesMedians - Testing Trend'!G79</f>
        <v>4.5</v>
      </c>
      <c r="E79" s="14">
        <f>'AveragesMedians - Testing Trend'!J79</f>
        <v>1</v>
      </c>
      <c r="F79" s="14">
        <f>'AveragesMedians - Testing Trend'!M79</f>
        <v>69.5</v>
      </c>
      <c r="G79" s="22">
        <f>'AveragesMedians - Testing Trend'!P79</f>
        <v>-43.33150000000001</v>
      </c>
    </row>
    <row r="80" ht="20.7" customHeight="1">
      <c r="B80" s="31">
        <f>B79+1</f>
        <v>1928</v>
      </c>
      <c r="C80" s="14">
        <f>'AveragesMedians - Testing Trend'!D80</f>
        <v>12</v>
      </c>
      <c r="D80" s="14">
        <f>'AveragesMedians - Testing Trend'!G80</f>
        <v>4.5</v>
      </c>
      <c r="E80" s="14">
        <f>'AveragesMedians - Testing Trend'!J80</f>
        <v>1</v>
      </c>
      <c r="F80" s="14">
        <f>'AveragesMedians - Testing Trend'!M80</f>
        <v>74.5</v>
      </c>
      <c r="G80" s="22">
        <f>'AveragesMedians - Testing Trend'!P80</f>
        <v>-42.40530555555556</v>
      </c>
    </row>
    <row r="81" ht="20.7" customHeight="1">
      <c r="B81" s="31">
        <f>B80+1</f>
        <v>1929</v>
      </c>
      <c r="C81" s="14">
        <f>'AveragesMedians - Testing Trend'!D81</f>
        <v>12</v>
      </c>
      <c r="D81" s="14">
        <f>'AveragesMedians - Testing Trend'!G81</f>
        <v>4.5</v>
      </c>
      <c r="E81" s="14">
        <f>'AveragesMedians - Testing Trend'!J81</f>
        <v>1.5</v>
      </c>
      <c r="F81" s="14">
        <f>'AveragesMedians - Testing Trend'!M81</f>
        <v>72</v>
      </c>
      <c r="G81" s="22">
        <f>'AveragesMedians - Testing Trend'!P81</f>
        <v>-42.40530555555556</v>
      </c>
    </row>
    <row r="82" ht="20.7" customHeight="1">
      <c r="B82" s="31">
        <f>B81+1</f>
        <v>1930</v>
      </c>
      <c r="C82" s="14">
        <f>'AveragesMedians - Testing Trend'!D82</f>
        <v>12</v>
      </c>
      <c r="D82" s="14">
        <f>'AveragesMedians - Testing Trend'!G82</f>
        <v>4.5</v>
      </c>
      <c r="E82" s="14">
        <f>'AveragesMedians - Testing Trend'!J82</f>
        <v>1.5</v>
      </c>
      <c r="F82" s="14">
        <f>'AveragesMedians - Testing Trend'!M82</f>
        <v>72</v>
      </c>
      <c r="G82" s="22">
        <f>'AveragesMedians - Testing Trend'!P82</f>
        <v>-41.71716666666666</v>
      </c>
    </row>
    <row r="83" ht="20.7" customHeight="1">
      <c r="B83" s="31">
        <f>B82+1</f>
        <v>1931</v>
      </c>
      <c r="C83" s="14">
        <f>'AveragesMedians - Testing Trend'!D83</f>
        <v>12</v>
      </c>
      <c r="D83" s="14">
        <f>'AveragesMedians - Testing Trend'!G83</f>
        <v>5.5</v>
      </c>
      <c r="E83" s="14">
        <f>'AveragesMedians - Testing Trend'!J83</f>
        <v>1</v>
      </c>
      <c r="F83" s="14">
        <f>'AveragesMedians - Testing Trend'!M83</f>
        <v>73</v>
      </c>
      <c r="G83" s="22">
        <f>'AveragesMedians - Testing Trend'!P83</f>
        <v>-41.71716666666666</v>
      </c>
    </row>
    <row r="84" ht="20.7" customHeight="1">
      <c r="B84" s="31">
        <f>B83+1</f>
        <v>1932</v>
      </c>
      <c r="C84" s="14">
        <f>'AveragesMedians - Testing Trend'!D84</f>
        <v>10</v>
      </c>
      <c r="D84" s="14">
        <f>'AveragesMedians - Testing Trend'!G84</f>
        <v>5.5</v>
      </c>
      <c r="E84" s="14">
        <f>'AveragesMedians - Testing Trend'!J84</f>
        <v>1.5</v>
      </c>
      <c r="F84" s="14">
        <f>'AveragesMedians - Testing Trend'!M84</f>
        <v>73</v>
      </c>
      <c r="G84" s="22">
        <f>'AveragesMedians - Testing Trend'!P84</f>
        <v>-41.71716666666666</v>
      </c>
    </row>
    <row r="85" ht="20.7" customHeight="1">
      <c r="B85" s="31">
        <f>B84+1</f>
        <v>1933</v>
      </c>
      <c r="C85" s="14">
        <f>'AveragesMedians - Testing Trend'!D85</f>
        <v>10</v>
      </c>
      <c r="D85" s="14">
        <f>'AveragesMedians - Testing Trend'!G85</f>
        <v>4.5</v>
      </c>
      <c r="E85" s="14">
        <f>'AveragesMedians - Testing Trend'!J85</f>
        <v>1</v>
      </c>
      <c r="F85" s="14">
        <f>'AveragesMedians - Testing Trend'!M85</f>
        <v>67</v>
      </c>
      <c r="G85" s="22">
        <f>'AveragesMedians - Testing Trend'!P85</f>
        <v>-40.38604444444445</v>
      </c>
    </row>
    <row r="86" ht="20.7" customHeight="1">
      <c r="B86" s="31">
        <f>B85+1</f>
        <v>1934</v>
      </c>
      <c r="C86" s="14">
        <f>'AveragesMedians - Testing Trend'!D86</f>
        <v>9.5</v>
      </c>
      <c r="D86" s="14">
        <f>'AveragesMedians - Testing Trend'!G86</f>
        <v>4.5</v>
      </c>
      <c r="E86" s="14">
        <f>'AveragesMedians - Testing Trend'!J86</f>
        <v>1</v>
      </c>
      <c r="F86" s="14">
        <f>'AveragesMedians - Testing Trend'!M86</f>
        <v>67</v>
      </c>
      <c r="G86" s="22">
        <f>'AveragesMedians - Testing Trend'!P86</f>
        <v>-38.01129444444445</v>
      </c>
    </row>
    <row r="87" ht="20.7" customHeight="1">
      <c r="B87" s="31">
        <f>B86+1</f>
        <v>1935</v>
      </c>
      <c r="C87" s="14">
        <f>'AveragesMedians - Testing Trend'!D87</f>
        <v>9.5</v>
      </c>
      <c r="D87" s="14">
        <f>'AveragesMedians - Testing Trend'!G87</f>
        <v>4.5</v>
      </c>
      <c r="E87" s="14">
        <f>'AveragesMedians - Testing Trend'!J87</f>
        <v>1.5</v>
      </c>
      <c r="F87" s="14">
        <f>'AveragesMedians - Testing Trend'!M87</f>
        <v>73</v>
      </c>
      <c r="G87" s="22">
        <f>'AveragesMedians - Testing Trend'!P87</f>
        <v>-32.09277777777778</v>
      </c>
    </row>
    <row r="88" ht="20.7" customHeight="1">
      <c r="B88" s="31">
        <f>B87+1</f>
        <v>1936</v>
      </c>
      <c r="C88" s="14">
        <f>'AveragesMedians - Testing Trend'!D88</f>
        <v>10.5</v>
      </c>
      <c r="D88" s="14">
        <f>'AveragesMedians - Testing Trend'!G88</f>
        <v>4.5</v>
      </c>
      <c r="E88" s="14">
        <f>'AveragesMedians - Testing Trend'!J88</f>
        <v>1.5</v>
      </c>
      <c r="F88" s="14">
        <f>'AveragesMedians - Testing Trend'!M88</f>
        <v>67</v>
      </c>
      <c r="G88" s="22">
        <f>'AveragesMedians - Testing Trend'!P88</f>
        <v>-24.41638888888889</v>
      </c>
    </row>
    <row r="89" ht="20.7" customHeight="1">
      <c r="B89" s="31">
        <f>B88+1</f>
        <v>1937</v>
      </c>
      <c r="C89" s="14">
        <f>'AveragesMedians - Testing Trend'!D89</f>
        <v>9.5</v>
      </c>
      <c r="D89" s="14">
        <f>'AveragesMedians - Testing Trend'!G89</f>
        <v>4</v>
      </c>
      <c r="E89" s="14">
        <f>'AveragesMedians - Testing Trend'!J89</f>
        <v>1.5</v>
      </c>
      <c r="F89" s="14">
        <f>'AveragesMedians - Testing Trend'!M89</f>
        <v>64.5</v>
      </c>
      <c r="G89" s="22">
        <f>'AveragesMedians - Testing Trend'!P89</f>
        <v>-24.41638888888889</v>
      </c>
    </row>
    <row r="90" ht="20.7" customHeight="1">
      <c r="B90" s="31">
        <f>B89+1</f>
        <v>1938</v>
      </c>
      <c r="C90" s="14">
        <f>'AveragesMedians - Testing Trend'!D90</f>
        <v>9</v>
      </c>
      <c r="D90" s="14">
        <f>'AveragesMedians - Testing Trend'!G90</f>
        <v>4.5</v>
      </c>
      <c r="E90" s="14">
        <f>'AveragesMedians - Testing Trend'!J90</f>
        <v>2</v>
      </c>
      <c r="F90" s="14">
        <f>'AveragesMedians - Testing Trend'!M90</f>
        <v>65.5</v>
      </c>
      <c r="G90" s="22">
        <f>'AveragesMedians - Testing Trend'!P90</f>
        <v>-24.41638888888889</v>
      </c>
    </row>
    <row r="91" ht="20.7" customHeight="1">
      <c r="B91" s="31">
        <f>B90+1</f>
        <v>1939</v>
      </c>
      <c r="C91" s="14">
        <f>'AveragesMedians - Testing Trend'!D91</f>
        <v>9</v>
      </c>
      <c r="D91" s="14">
        <f>'AveragesMedians - Testing Trend'!G91</f>
        <v>5</v>
      </c>
      <c r="E91" s="14">
        <f>'AveragesMedians - Testing Trend'!J91</f>
        <v>2</v>
      </c>
      <c r="F91" s="14">
        <f>'AveragesMedians - Testing Trend'!M91</f>
        <v>65.5</v>
      </c>
      <c r="G91" s="22">
        <f>'AveragesMedians - Testing Trend'!P91</f>
        <v>-24.41638888888889</v>
      </c>
    </row>
    <row r="92" ht="20.7" customHeight="1">
      <c r="B92" s="31">
        <f>B91+1</f>
        <v>1940</v>
      </c>
      <c r="C92" s="14">
        <f>'AveragesMedians - Testing Trend'!D92</f>
        <v>9.5</v>
      </c>
      <c r="D92" s="14">
        <f>'AveragesMedians - Testing Trend'!G92</f>
        <v>5</v>
      </c>
      <c r="E92" s="14">
        <f>'AveragesMedians - Testing Trend'!J92</f>
        <v>2</v>
      </c>
      <c r="F92" s="14">
        <f>'AveragesMedians - Testing Trend'!M92</f>
        <v>81</v>
      </c>
      <c r="G92" s="22">
        <f>'AveragesMedians - Testing Trend'!P92</f>
        <v>-24.41638888888889</v>
      </c>
    </row>
    <row r="93" ht="20.7" customHeight="1">
      <c r="B93" s="31">
        <f>B92+1</f>
        <v>1941</v>
      </c>
      <c r="C93" s="14">
        <f>'AveragesMedians - Testing Trend'!D93</f>
        <v>10.5</v>
      </c>
      <c r="D93" s="14">
        <f>'AveragesMedians - Testing Trend'!G93</f>
        <v>5</v>
      </c>
      <c r="E93" s="14">
        <f>'AveragesMedians - Testing Trend'!J93</f>
        <v>2.5</v>
      </c>
      <c r="F93" s="14">
        <f>'AveragesMedians - Testing Trend'!M93</f>
        <v>96</v>
      </c>
      <c r="G93" s="22">
        <f>'AveragesMedians - Testing Trend'!P93</f>
        <v>-27.40436111111111</v>
      </c>
    </row>
    <row r="94" ht="20.7" customHeight="1">
      <c r="B94" s="31">
        <f>B93+1</f>
        <v>1942</v>
      </c>
      <c r="C94" s="14">
        <f>'AveragesMedians - Testing Trend'!D94</f>
        <v>10.5</v>
      </c>
      <c r="D94" s="14">
        <f>'AveragesMedians - Testing Trend'!G94</f>
        <v>5.5</v>
      </c>
      <c r="E94" s="14">
        <f>'AveragesMedians - Testing Trend'!J94</f>
        <v>2.5</v>
      </c>
      <c r="F94" s="14">
        <f>'AveragesMedians - Testing Trend'!M94</f>
        <v>101</v>
      </c>
      <c r="G94" s="22">
        <f>'AveragesMedians - Testing Trend'!P94</f>
        <v>-33.18752777777777</v>
      </c>
    </row>
    <row r="95" ht="20.7" customHeight="1">
      <c r="B95" s="31">
        <f>B94+1</f>
        <v>1943</v>
      </c>
      <c r="C95" s="14">
        <f>'AveragesMedians - Testing Trend'!D95</f>
        <v>10</v>
      </c>
      <c r="D95" s="14">
        <f>'AveragesMedians - Testing Trend'!G95</f>
        <v>6</v>
      </c>
      <c r="E95" s="14">
        <f>'AveragesMedians - Testing Trend'!J95</f>
        <v>3</v>
      </c>
      <c r="F95" s="14">
        <f>'AveragesMedians - Testing Trend'!M95</f>
        <v>101</v>
      </c>
      <c r="G95" s="22">
        <f>'AveragesMedians - Testing Trend'!P95</f>
        <v>-33.18752777777777</v>
      </c>
    </row>
    <row r="96" ht="20.7" customHeight="1">
      <c r="B96" s="31">
        <f>B95+1</f>
        <v>1944</v>
      </c>
      <c r="C96" s="14">
        <f>'AveragesMedians - Testing Trend'!D96</f>
        <v>10.5</v>
      </c>
      <c r="D96" s="14">
        <f>'AveragesMedians - Testing Trend'!G96</f>
        <v>6</v>
      </c>
      <c r="E96" s="14">
        <f>'AveragesMedians - Testing Trend'!J96</f>
        <v>3</v>
      </c>
      <c r="F96" s="14">
        <f>'AveragesMedians - Testing Trend'!M96</f>
        <v>104</v>
      </c>
      <c r="G96" s="22">
        <f>'AveragesMedians - Testing Trend'!P96</f>
        <v>-33.53311111111111</v>
      </c>
    </row>
    <row r="97" ht="20.7" customHeight="1">
      <c r="B97" s="31">
        <f>B96+1</f>
        <v>1945</v>
      </c>
      <c r="C97" s="14">
        <f>'AveragesMedians - Testing Trend'!D97</f>
        <v>10.5</v>
      </c>
      <c r="D97" s="14">
        <f>'AveragesMedians - Testing Trend'!G97</f>
        <v>6</v>
      </c>
      <c r="E97" s="14">
        <f>'AveragesMedians - Testing Trend'!J97</f>
        <v>3</v>
      </c>
      <c r="F97" s="14">
        <f>'AveragesMedians - Testing Trend'!M97</f>
        <v>105</v>
      </c>
      <c r="G97" s="22">
        <f>'AveragesMedians - Testing Trend'!P97</f>
        <v>-36.02969444444444</v>
      </c>
    </row>
    <row r="98" ht="20.7" customHeight="1">
      <c r="B98" s="31">
        <f>B97+1</f>
        <v>1946</v>
      </c>
      <c r="C98" s="14">
        <f>'AveragesMedians - Testing Trend'!D98</f>
        <v>10.5</v>
      </c>
      <c r="D98" s="14">
        <f>'AveragesMedians - Testing Trend'!G98</f>
        <v>6.5</v>
      </c>
      <c r="E98" s="14">
        <f>'AveragesMedians - Testing Trend'!J98</f>
        <v>3.5</v>
      </c>
      <c r="F98" s="14">
        <f>'AveragesMedians - Testing Trend'!M98</f>
        <v>109</v>
      </c>
      <c r="G98" s="22">
        <f>'AveragesMedians - Testing Trend'!P98</f>
        <v>-38.57619444444445</v>
      </c>
    </row>
    <row r="99" ht="20.7" customHeight="1">
      <c r="B99" s="31">
        <f>B98+1</f>
        <v>1947</v>
      </c>
      <c r="C99" s="14">
        <f>'AveragesMedians - Testing Trend'!D99</f>
        <v>10.5</v>
      </c>
      <c r="D99" s="14">
        <f>'AveragesMedians - Testing Trend'!G99</f>
        <v>6.5</v>
      </c>
      <c r="E99" s="14">
        <f>'AveragesMedians - Testing Trend'!J99</f>
        <v>3.5</v>
      </c>
      <c r="F99" s="14">
        <f>'AveragesMedians - Testing Trend'!M99</f>
        <v>109</v>
      </c>
      <c r="G99" s="22">
        <f>'AveragesMedians - Testing Trend'!P99</f>
        <v>-39.49213888888889</v>
      </c>
    </row>
    <row r="100" ht="20.7" customHeight="1">
      <c r="B100" s="31">
        <f>B99+1</f>
        <v>1948</v>
      </c>
      <c r="C100" s="14">
        <f>'AveragesMedians - Testing Trend'!D100</f>
        <v>10.5</v>
      </c>
      <c r="D100" s="14">
        <f>'AveragesMedians - Testing Trend'!G100</f>
        <v>6.5</v>
      </c>
      <c r="E100" s="14">
        <f>'AveragesMedians - Testing Trend'!J100</f>
        <v>3.5</v>
      </c>
      <c r="F100" s="14">
        <f>'AveragesMedians - Testing Trend'!M100</f>
        <v>105</v>
      </c>
      <c r="G100" s="22">
        <f>'AveragesMedians - Testing Trend'!P100</f>
        <v>-38.57619444444445</v>
      </c>
    </row>
    <row r="101" ht="20.7" customHeight="1">
      <c r="B101" s="31">
        <f>B100+1</f>
        <v>1949</v>
      </c>
      <c r="C101" s="14">
        <f>'AveragesMedians - Testing Trend'!D101</f>
        <v>10.5</v>
      </c>
      <c r="D101" s="14">
        <f>'AveragesMedians - Testing Trend'!G101</f>
        <v>7</v>
      </c>
      <c r="E101" s="14">
        <f>'AveragesMedians - Testing Trend'!J101</f>
        <v>3.5</v>
      </c>
      <c r="F101" s="14">
        <f>'AveragesMedians - Testing Trend'!M101</f>
        <v>108.5</v>
      </c>
      <c r="G101" s="22">
        <f>'AveragesMedians - Testing Trend'!P101</f>
        <v>-36.01908333333334</v>
      </c>
    </row>
    <row r="102" ht="20.7" customHeight="1">
      <c r="B102" s="31">
        <f>B101+1</f>
        <v>1950</v>
      </c>
      <c r="C102" s="14">
        <f>'AveragesMedians - Testing Trend'!D102</f>
        <v>10.5</v>
      </c>
      <c r="D102" s="14">
        <f>'AveragesMedians - Testing Trend'!G102</f>
        <v>7</v>
      </c>
      <c r="E102" s="14">
        <f>'AveragesMedians - Testing Trend'!J102</f>
        <v>3.5</v>
      </c>
      <c r="F102" s="14">
        <f>'AveragesMedians - Testing Trend'!M102</f>
        <v>108.5</v>
      </c>
      <c r="G102" s="22">
        <f>'AveragesMedians - Testing Trend'!P102</f>
        <v>-33.90705555555556</v>
      </c>
    </row>
    <row r="103" ht="20.7" customHeight="1">
      <c r="B103" s="31">
        <f>B102+1</f>
        <v>1951</v>
      </c>
      <c r="C103" s="14">
        <f>'AveragesMedians - Testing Trend'!D103</f>
        <v>10</v>
      </c>
      <c r="D103" s="14">
        <f>'AveragesMedians - Testing Trend'!G103</f>
        <v>6.5</v>
      </c>
      <c r="E103" s="14">
        <f>'AveragesMedians - Testing Trend'!J103</f>
        <v>2.5</v>
      </c>
      <c r="F103" s="14">
        <f>'AveragesMedians - Testing Trend'!M103</f>
        <v>96</v>
      </c>
      <c r="G103" s="22">
        <f>'AveragesMedians - Testing Trend'!P103</f>
        <v>-33.90705555555556</v>
      </c>
    </row>
    <row r="104" ht="20.7" customHeight="1">
      <c r="B104" s="31">
        <f>B103+1</f>
        <v>1952</v>
      </c>
      <c r="C104" s="14">
        <f>'AveragesMedians - Testing Trend'!D104</f>
        <v>10.5</v>
      </c>
      <c r="D104" s="14">
        <f>'AveragesMedians - Testing Trend'!G104</f>
        <v>6.5</v>
      </c>
      <c r="E104" s="14">
        <f>'AveragesMedians - Testing Trend'!J104</f>
        <v>2.5</v>
      </c>
      <c r="F104" s="14">
        <f>'AveragesMedians - Testing Trend'!M104</f>
        <v>96</v>
      </c>
      <c r="G104" s="22">
        <f>'AveragesMedians - Testing Trend'!P104</f>
        <v>-34.60486111111111</v>
      </c>
    </row>
    <row r="105" ht="20.7" customHeight="1">
      <c r="B105" s="31">
        <f>B104+1</f>
        <v>1953</v>
      </c>
      <c r="C105" s="14">
        <f>'AveragesMedians - Testing Trend'!D105</f>
        <v>10.5</v>
      </c>
      <c r="D105" s="14">
        <f>'AveragesMedians - Testing Trend'!G105</f>
        <v>6.5</v>
      </c>
      <c r="E105" s="14">
        <f>'AveragesMedians - Testing Trend'!J105</f>
        <v>2</v>
      </c>
      <c r="F105" s="14">
        <f>'AveragesMedians - Testing Trend'!M105</f>
        <v>96</v>
      </c>
      <c r="G105" s="22">
        <f>'AveragesMedians - Testing Trend'!P105</f>
        <v>-34.95405555555556</v>
      </c>
    </row>
    <row r="106" ht="20.7" customHeight="1">
      <c r="B106" s="31">
        <f>B105+1</f>
        <v>1954</v>
      </c>
      <c r="C106" s="14">
        <f>'AveragesMedians - Testing Trend'!D106</f>
        <v>9.5</v>
      </c>
      <c r="D106" s="14">
        <f>'AveragesMedians - Testing Trend'!G106</f>
        <v>7</v>
      </c>
      <c r="E106" s="14">
        <f>'AveragesMedians - Testing Trend'!J106</f>
        <v>2</v>
      </c>
      <c r="F106" s="14">
        <f>'AveragesMedians - Testing Trend'!M106</f>
        <v>100.5</v>
      </c>
      <c r="G106" s="22">
        <f>'AveragesMedians - Testing Trend'!P106</f>
        <v>-35.04530555555556</v>
      </c>
    </row>
    <row r="107" ht="20.7" customHeight="1">
      <c r="B107" s="31">
        <f>B106+1</f>
        <v>1955</v>
      </c>
      <c r="C107" s="14">
        <f>'AveragesMedians - Testing Trend'!D107</f>
        <v>9.5</v>
      </c>
      <c r="D107" s="14">
        <f>'AveragesMedians - Testing Trend'!G107</f>
        <v>6.5</v>
      </c>
      <c r="E107" s="14">
        <f>'AveragesMedians - Testing Trend'!J107</f>
        <v>2</v>
      </c>
      <c r="F107" s="14">
        <f>'AveragesMedians - Testing Trend'!M107</f>
        <v>103</v>
      </c>
      <c r="G107" s="22">
        <f>'AveragesMedians - Testing Trend'!P107</f>
        <v>-35.04530555555556</v>
      </c>
    </row>
    <row r="108" ht="20.7" customHeight="1">
      <c r="B108" s="31">
        <f>B107+1</f>
        <v>1956</v>
      </c>
      <c r="C108" s="14">
        <f>'AveragesMedians - Testing Trend'!D108</f>
        <v>8.5</v>
      </c>
      <c r="D108" s="14">
        <f>'AveragesMedians - Testing Trend'!G108</f>
        <v>5</v>
      </c>
      <c r="E108" s="14">
        <f>'AveragesMedians - Testing Trend'!J108</f>
        <v>2</v>
      </c>
      <c r="F108" s="14">
        <f>'AveragesMedians - Testing Trend'!M108</f>
        <v>86</v>
      </c>
      <c r="G108" s="22">
        <f>'AveragesMedians - Testing Trend'!P108</f>
        <v>-35.04530555555556</v>
      </c>
    </row>
    <row r="109" ht="20.7" customHeight="1">
      <c r="B109" s="31">
        <f>B108+1</f>
        <v>1957</v>
      </c>
      <c r="C109" s="14">
        <f>'AveragesMedians - Testing Trend'!D109</f>
        <v>9.5</v>
      </c>
      <c r="D109" s="14">
        <f>'AveragesMedians - Testing Trend'!G109</f>
        <v>6.5</v>
      </c>
      <c r="E109" s="14">
        <f>'AveragesMedians - Testing Trend'!J109</f>
        <v>2</v>
      </c>
      <c r="F109" s="14">
        <f>'AveragesMedians - Testing Trend'!M109</f>
        <v>103</v>
      </c>
      <c r="G109" s="22">
        <f>'AveragesMedians - Testing Trend'!P109</f>
        <v>-35.04530555555556</v>
      </c>
    </row>
    <row r="110" ht="20.7" customHeight="1">
      <c r="B110" s="31">
        <f>B109+1</f>
        <v>1958</v>
      </c>
      <c r="C110" s="14">
        <f>'AveragesMedians - Testing Trend'!D110</f>
        <v>9.5</v>
      </c>
      <c r="D110" s="14">
        <f>'AveragesMedians - Testing Trend'!G110</f>
        <v>6.5</v>
      </c>
      <c r="E110" s="14">
        <f>'AveragesMedians - Testing Trend'!J110</f>
        <v>2</v>
      </c>
      <c r="F110" s="14">
        <f>'AveragesMedians - Testing Trend'!M110</f>
        <v>119.5</v>
      </c>
      <c r="G110" s="22">
        <f>'AveragesMedians - Testing Trend'!P110</f>
        <v>-35.31363888888889</v>
      </c>
    </row>
    <row r="111" ht="20.7" customHeight="1">
      <c r="B111" s="31">
        <f>B110+1</f>
        <v>1959</v>
      </c>
      <c r="C111" s="14">
        <f>'AveragesMedians - Testing Trend'!D111</f>
        <v>8.5</v>
      </c>
      <c r="D111" s="14">
        <f>'AveragesMedians - Testing Trend'!G111</f>
        <v>6</v>
      </c>
      <c r="E111" s="14">
        <f>'AveragesMedians - Testing Trend'!J111</f>
        <v>2</v>
      </c>
      <c r="F111" s="14">
        <f>'AveragesMedians - Testing Trend'!M111</f>
        <v>103</v>
      </c>
      <c r="G111" s="22">
        <f>'AveragesMedians - Testing Trend'!P111</f>
        <v>-37.52166666666667</v>
      </c>
    </row>
    <row r="112" ht="20.7" customHeight="1">
      <c r="B112" s="31">
        <f>B111+1</f>
        <v>1960</v>
      </c>
      <c r="C112" s="14">
        <f>'AveragesMedians - Testing Trend'!D112</f>
        <v>8.5</v>
      </c>
      <c r="D112" s="14">
        <f>'AveragesMedians - Testing Trend'!G112</f>
        <v>6</v>
      </c>
      <c r="E112" s="14">
        <f>'AveragesMedians - Testing Trend'!J112</f>
        <v>2</v>
      </c>
      <c r="F112" s="14">
        <f>'AveragesMedians - Testing Trend'!M112</f>
        <v>120</v>
      </c>
      <c r="G112" s="22">
        <f>'AveragesMedians - Testing Trend'!P112</f>
        <v>-37.52166666666667</v>
      </c>
    </row>
    <row r="113" ht="20.7" customHeight="1">
      <c r="B113" s="31">
        <f>B112+1</f>
        <v>1961</v>
      </c>
      <c r="C113" s="14">
        <f>'AveragesMedians - Testing Trend'!D113</f>
        <v>9.5</v>
      </c>
      <c r="D113" s="14">
        <f>'AveragesMedians - Testing Trend'!G113</f>
        <v>6</v>
      </c>
      <c r="E113" s="14">
        <f>'AveragesMedians - Testing Trend'!J113</f>
        <v>2</v>
      </c>
      <c r="F113" s="14">
        <f>'AveragesMedians - Testing Trend'!M113</f>
        <v>120</v>
      </c>
      <c r="G113" s="22">
        <f>'AveragesMedians - Testing Trend'!P113</f>
        <v>-39.01138888888889</v>
      </c>
    </row>
    <row r="114" ht="20.7" customHeight="1">
      <c r="B114" s="31">
        <f>B113+1</f>
        <v>1962</v>
      </c>
      <c r="C114" s="14">
        <f>'AveragesMedians - Testing Trend'!D114</f>
        <v>9.5</v>
      </c>
      <c r="D114" s="14">
        <f>'AveragesMedians - Testing Trend'!G114</f>
        <v>6</v>
      </c>
      <c r="E114" s="14">
        <f>'AveragesMedians - Testing Trend'!J114</f>
        <v>1.5</v>
      </c>
      <c r="F114" s="14">
        <f>'AveragesMedians - Testing Trend'!M114</f>
        <v>107.5</v>
      </c>
      <c r="G114" s="22">
        <f>'AveragesMedians - Testing Trend'!P114</f>
        <v>-39.59077777777777</v>
      </c>
    </row>
    <row r="115" ht="20.7" customHeight="1">
      <c r="B115" s="31">
        <f>B114+1</f>
        <v>1963</v>
      </c>
      <c r="C115" s="14">
        <f>'AveragesMedians - Testing Trend'!D115</f>
        <v>9.5</v>
      </c>
      <c r="D115" s="14">
        <f>'AveragesMedians - Testing Trend'!G115</f>
        <v>6</v>
      </c>
      <c r="E115" s="14">
        <f>'AveragesMedians - Testing Trend'!J115</f>
        <v>1.5</v>
      </c>
      <c r="F115" s="14">
        <f>'AveragesMedians - Testing Trend'!M115</f>
        <v>107.5</v>
      </c>
      <c r="G115" s="22">
        <f>'AveragesMedians - Testing Trend'!P115</f>
        <v>-39.59077777777777</v>
      </c>
    </row>
    <row r="116" ht="20.7" customHeight="1">
      <c r="B116" s="31">
        <f>B115+1</f>
        <v>1964</v>
      </c>
      <c r="C116" s="14">
        <f>'AveragesMedians - Testing Trend'!D116</f>
        <v>9</v>
      </c>
      <c r="D116" s="14">
        <f>'AveragesMedians - Testing Trend'!G116</f>
        <v>5.5</v>
      </c>
      <c r="E116" s="14">
        <f>'AveragesMedians - Testing Trend'!J116</f>
        <v>1</v>
      </c>
      <c r="F116" s="14">
        <f>'AveragesMedians - Testing Trend'!M116</f>
        <v>90.5</v>
      </c>
      <c r="G116" s="22">
        <f>'AveragesMedians - Testing Trend'!P116</f>
        <v>-39.59077777777777</v>
      </c>
    </row>
    <row r="117" ht="20.7" customHeight="1">
      <c r="B117" s="31">
        <f>B116+1</f>
        <v>1965</v>
      </c>
      <c r="C117" s="14">
        <f>'AveragesMedians - Testing Trend'!D117</f>
        <v>9</v>
      </c>
      <c r="D117" s="14">
        <f>'AveragesMedians - Testing Trend'!G117</f>
        <v>4.5</v>
      </c>
      <c r="E117" s="14">
        <f>'AveragesMedians - Testing Trend'!J117</f>
        <v>1</v>
      </c>
      <c r="F117" s="14">
        <f>'AveragesMedians - Testing Trend'!M117</f>
        <v>76</v>
      </c>
      <c r="G117" s="22">
        <f>'AveragesMedians - Testing Trend'!P117</f>
        <v>-39.59077777777777</v>
      </c>
    </row>
    <row r="118" ht="20.7" customHeight="1">
      <c r="B118" s="31">
        <f>B117+1</f>
        <v>1966</v>
      </c>
      <c r="C118" s="14">
        <f>'AveragesMedians - Testing Trend'!D118</f>
        <v>9.5</v>
      </c>
      <c r="D118" s="14">
        <f>'AveragesMedians - Testing Trend'!G118</f>
        <v>5.5</v>
      </c>
      <c r="E118" s="14">
        <f>'AveragesMedians - Testing Trend'!J118</f>
        <v>1.5</v>
      </c>
      <c r="F118" s="14">
        <f>'AveragesMedians - Testing Trend'!M118</f>
        <v>72</v>
      </c>
      <c r="G118" s="22">
        <f>'AveragesMedians - Testing Trend'!P118</f>
        <v>-39.59077777777777</v>
      </c>
    </row>
    <row r="119" ht="20.7" customHeight="1">
      <c r="B119" s="31">
        <f>B118+1</f>
        <v>1967</v>
      </c>
      <c r="C119" s="14">
        <f>'AveragesMedians - Testing Trend'!D119</f>
        <v>9.5</v>
      </c>
      <c r="D119" s="14">
        <f>'AveragesMedians - Testing Trend'!G119</f>
        <v>5.5</v>
      </c>
      <c r="E119" s="14">
        <f>'AveragesMedians - Testing Trend'!J119</f>
        <v>1.5</v>
      </c>
      <c r="F119" s="14">
        <f>'AveragesMedians - Testing Trend'!M119</f>
        <v>72</v>
      </c>
      <c r="G119" s="22">
        <f>'AveragesMedians - Testing Trend'!P119</f>
        <v>-40.43777777777778</v>
      </c>
    </row>
    <row r="120" ht="20.7" customHeight="1">
      <c r="B120" s="31">
        <f>B119+1</f>
        <v>1968</v>
      </c>
      <c r="C120" s="14">
        <f>'AveragesMedians - Testing Trend'!D120</f>
        <v>9.5</v>
      </c>
      <c r="D120" s="14">
        <f>'AveragesMedians - Testing Trend'!G120</f>
        <v>5</v>
      </c>
      <c r="E120" s="14">
        <f>'AveragesMedians - Testing Trend'!J120</f>
        <v>1.5</v>
      </c>
      <c r="F120" s="14">
        <f>'AveragesMedians - Testing Trend'!M120</f>
        <v>58</v>
      </c>
      <c r="G120" s="22">
        <f>'AveragesMedians - Testing Trend'!P120</f>
        <v>-39.01138888888889</v>
      </c>
    </row>
    <row r="121" ht="20.7" customHeight="1">
      <c r="B121" s="31">
        <f>B120+1</f>
        <v>1969</v>
      </c>
      <c r="C121" s="14">
        <f>'AveragesMedians - Testing Trend'!D121</f>
        <v>10</v>
      </c>
      <c r="D121" s="14">
        <f>'AveragesMedians - Testing Trend'!G121</f>
        <v>5</v>
      </c>
      <c r="E121" s="14">
        <f>'AveragesMedians - Testing Trend'!J121</f>
        <v>2</v>
      </c>
      <c r="F121" s="14">
        <f>'AveragesMedians - Testing Trend'!M121</f>
        <v>65.5</v>
      </c>
      <c r="G121" s="22">
        <f>'AveragesMedians - Testing Trend'!P121</f>
        <v>-37.5345</v>
      </c>
    </row>
    <row r="122" ht="20.7" customHeight="1">
      <c r="B122" s="31">
        <f>B121+1</f>
        <v>1970</v>
      </c>
      <c r="C122" s="14">
        <f>'AveragesMedians - Testing Trend'!D122</f>
        <v>9.5</v>
      </c>
      <c r="D122" s="14">
        <f>'AveragesMedians - Testing Trend'!G122</f>
        <v>5</v>
      </c>
      <c r="E122" s="14">
        <f>'AveragesMedians - Testing Trend'!J122</f>
        <v>2</v>
      </c>
      <c r="F122" s="14">
        <f>'AveragesMedians - Testing Trend'!M122</f>
        <v>65.5</v>
      </c>
      <c r="G122" s="22">
        <f>'AveragesMedians - Testing Trend'!P122</f>
        <v>-37.5345</v>
      </c>
    </row>
    <row r="123" ht="20.7" customHeight="1">
      <c r="B123" s="31">
        <f>B122+1</f>
        <v>1971</v>
      </c>
      <c r="C123" s="14">
        <f>'AveragesMedians - Testing Trend'!D123</f>
        <v>9.5</v>
      </c>
      <c r="D123" s="14">
        <f>'AveragesMedians - Testing Trend'!G123</f>
        <v>5</v>
      </c>
      <c r="E123" s="14">
        <f>'AveragesMedians - Testing Trend'!J123</f>
        <v>2</v>
      </c>
      <c r="F123" s="14">
        <f>'AveragesMedians - Testing Trend'!M123</f>
        <v>72</v>
      </c>
      <c r="G123" s="22">
        <f>'AveragesMedians - Testing Trend'!P123</f>
        <v>-36.09366666666666</v>
      </c>
    </row>
    <row r="124" ht="20.7" customHeight="1">
      <c r="B124" s="31">
        <f>B123+1</f>
        <v>1972</v>
      </c>
      <c r="C124" s="14">
        <f>'AveragesMedians - Testing Trend'!D124</f>
        <v>9.5</v>
      </c>
      <c r="D124" s="14">
        <f>'AveragesMedians - Testing Trend'!G124</f>
        <v>5</v>
      </c>
      <c r="E124" s="14">
        <f>'AveragesMedians - Testing Trend'!J124</f>
        <v>2</v>
      </c>
      <c r="F124" s="14">
        <f>'AveragesMedians - Testing Trend'!M124</f>
        <v>72</v>
      </c>
      <c r="G124" s="22">
        <f>'AveragesMedians - Testing Trend'!P124</f>
        <v>-35.39758333333333</v>
      </c>
    </row>
    <row r="125" ht="20.7" customHeight="1">
      <c r="B125" s="31">
        <f>B124+1</f>
        <v>1973</v>
      </c>
      <c r="C125" s="14">
        <f>'AveragesMedians - Testing Trend'!D125</f>
        <v>9.5</v>
      </c>
      <c r="D125" s="14">
        <f>'AveragesMedians - Testing Trend'!G125</f>
        <v>5</v>
      </c>
      <c r="E125" s="14">
        <f>'AveragesMedians - Testing Trend'!J125</f>
        <v>2</v>
      </c>
      <c r="F125" s="14">
        <f>'AveragesMedians - Testing Trend'!M125</f>
        <v>72</v>
      </c>
      <c r="G125" s="22">
        <f>'AveragesMedians - Testing Trend'!P125</f>
        <v>-34.18713888888888</v>
      </c>
    </row>
    <row r="126" ht="20.7" customHeight="1">
      <c r="B126" s="31">
        <f>B125+1</f>
        <v>1974</v>
      </c>
      <c r="C126" s="14">
        <f>'AveragesMedians - Testing Trend'!D126</f>
        <v>9.5</v>
      </c>
      <c r="D126" s="14">
        <f>'AveragesMedians - Testing Trend'!G126</f>
        <v>5</v>
      </c>
      <c r="E126" s="14">
        <f>'AveragesMedians - Testing Trend'!J126</f>
        <v>2</v>
      </c>
      <c r="F126" s="14">
        <f>'AveragesMedians - Testing Trend'!M126</f>
        <v>72</v>
      </c>
      <c r="G126" s="22">
        <f>'AveragesMedians - Testing Trend'!P126</f>
        <v>-32.30677777777777</v>
      </c>
    </row>
    <row r="127" ht="20.7" customHeight="1">
      <c r="B127" s="31">
        <f>B126+1</f>
        <v>1975</v>
      </c>
      <c r="C127" s="14">
        <f>'AveragesMedians - Testing Trend'!D127</f>
        <v>9.5</v>
      </c>
      <c r="D127" s="14">
        <f>'AveragesMedians - Testing Trend'!G127</f>
        <v>5</v>
      </c>
      <c r="E127" s="14">
        <f>'AveragesMedians - Testing Trend'!J127</f>
        <v>2</v>
      </c>
      <c r="F127" s="14">
        <f>'AveragesMedians - Testing Trend'!M127</f>
        <v>80</v>
      </c>
      <c r="G127" s="22">
        <f>'AveragesMedians - Testing Trend'!P127</f>
        <v>-31.65825</v>
      </c>
    </row>
    <row r="128" ht="20.7" customHeight="1">
      <c r="B128" s="31">
        <f>B127+1</f>
        <v>1976</v>
      </c>
      <c r="C128" s="14">
        <f>'AveragesMedians - Testing Trend'!D128</f>
        <v>10.5</v>
      </c>
      <c r="D128" s="14">
        <f>'AveragesMedians - Testing Trend'!G128</f>
        <v>5</v>
      </c>
      <c r="E128" s="14">
        <f>'AveragesMedians - Testing Trend'!J128</f>
        <v>2</v>
      </c>
      <c r="F128" s="14">
        <f>'AveragesMedians - Testing Trend'!M128</f>
        <v>84</v>
      </c>
      <c r="G128" s="22">
        <f>'AveragesMedians - Testing Trend'!P128</f>
        <v>-31.65825</v>
      </c>
    </row>
    <row r="129" ht="20.7" customHeight="1">
      <c r="B129" s="31">
        <f>B128+1</f>
        <v>1977</v>
      </c>
      <c r="C129" s="14">
        <f>'AveragesMedians - Testing Trend'!D129</f>
        <v>10</v>
      </c>
      <c r="D129" s="14">
        <f>'AveragesMedians - Testing Trend'!G129</f>
        <v>5</v>
      </c>
      <c r="E129" s="14">
        <f>'AveragesMedians - Testing Trend'!J129</f>
        <v>1.5</v>
      </c>
      <c r="F129" s="14">
        <f>'AveragesMedians - Testing Trend'!M129</f>
        <v>73.5</v>
      </c>
      <c r="G129" s="22">
        <f>'AveragesMedians - Testing Trend'!P129</f>
        <v>-30.93577777777778</v>
      </c>
    </row>
    <row r="130" ht="20.7" customHeight="1">
      <c r="B130" s="31">
        <f>B129+1</f>
        <v>1978</v>
      </c>
      <c r="C130" s="14">
        <f>'AveragesMedians - Testing Trend'!D130</f>
        <v>10</v>
      </c>
      <c r="D130" s="14">
        <f>'AveragesMedians - Testing Trend'!G130</f>
        <v>5</v>
      </c>
      <c r="E130" s="14">
        <f>'AveragesMedians - Testing Trend'!J130</f>
        <v>1.5</v>
      </c>
      <c r="F130" s="14">
        <f>'AveragesMedians - Testing Trend'!M130</f>
        <v>73.5</v>
      </c>
      <c r="G130" s="22">
        <f>'AveragesMedians - Testing Trend'!P130</f>
        <v>-30.02341666666667</v>
      </c>
    </row>
    <row r="131" ht="20.7" customHeight="1">
      <c r="B131" s="31">
        <f>B130+1</f>
        <v>1979</v>
      </c>
      <c r="C131" s="14">
        <f>'AveragesMedians - Testing Trend'!D131</f>
        <v>10</v>
      </c>
      <c r="D131" s="14">
        <f>'AveragesMedians - Testing Trend'!G131</f>
        <v>5</v>
      </c>
      <c r="E131" s="14">
        <f>'AveragesMedians - Testing Trend'!J131</f>
        <v>1.5</v>
      </c>
      <c r="F131" s="14">
        <f>'AveragesMedians - Testing Trend'!M131</f>
        <v>86</v>
      </c>
      <c r="G131" s="22">
        <f>'AveragesMedians - Testing Trend'!P131</f>
        <v>-29.47780555555556</v>
      </c>
    </row>
    <row r="132" ht="20.7" customHeight="1">
      <c r="B132" s="31">
        <f>B131+1</f>
        <v>1980</v>
      </c>
      <c r="C132" s="14">
        <f>'AveragesMedians - Testing Trend'!D132</f>
        <v>11</v>
      </c>
      <c r="D132" s="14">
        <f>'AveragesMedians - Testing Trend'!G132</f>
        <v>5</v>
      </c>
      <c r="E132" s="14">
        <f>'AveragesMedians - Testing Trend'!J132</f>
        <v>1.5</v>
      </c>
      <c r="F132" s="14">
        <f>'AveragesMedians - Testing Trend'!M132</f>
        <v>86</v>
      </c>
      <c r="G132" s="22">
        <f>'AveragesMedians - Testing Trend'!P132</f>
        <v>-29.47780555555556</v>
      </c>
    </row>
    <row r="133" ht="20.7" customHeight="1">
      <c r="B133" s="31">
        <f>B132+1</f>
        <v>1981</v>
      </c>
      <c r="C133" s="14">
        <f>'AveragesMedians - Testing Trend'!D133</f>
        <v>11</v>
      </c>
      <c r="D133" s="14">
        <f>'AveragesMedians - Testing Trend'!G133</f>
        <v>5</v>
      </c>
      <c r="E133" s="14">
        <f>'AveragesMedians - Testing Trend'!J133</f>
        <v>1</v>
      </c>
      <c r="F133" s="14">
        <f>'AveragesMedians - Testing Trend'!M133</f>
        <v>86</v>
      </c>
      <c r="G133" s="22">
        <f>'AveragesMedians - Testing Trend'!P133</f>
        <v>-29.09805555555556</v>
      </c>
    </row>
    <row r="134" ht="20.7" customHeight="1">
      <c r="B134" s="31">
        <f>B133+1</f>
        <v>1982</v>
      </c>
      <c r="C134" s="14">
        <f>'AveragesMedians - Testing Trend'!D134</f>
        <v>9.5</v>
      </c>
      <c r="D134" s="14">
        <f>'AveragesMedians - Testing Trend'!G134</f>
        <v>4.5</v>
      </c>
      <c r="E134" s="14">
        <f>'AveragesMedians - Testing Trend'!J134</f>
        <v>1</v>
      </c>
      <c r="F134" s="14">
        <f>'AveragesMedians - Testing Trend'!M134</f>
        <v>60</v>
      </c>
      <c r="G134" s="22">
        <f>'AveragesMedians - Testing Trend'!P134</f>
        <v>-27.89747222222222</v>
      </c>
    </row>
    <row r="135" ht="20.7" customHeight="1">
      <c r="B135" s="31">
        <f>B134+1</f>
        <v>1983</v>
      </c>
      <c r="C135" s="14">
        <f>'AveragesMedians - Testing Trend'!D135</f>
        <v>9.5</v>
      </c>
      <c r="D135" s="14">
        <f>'AveragesMedians - Testing Trend'!G135</f>
        <v>4.5</v>
      </c>
      <c r="E135" s="14">
        <f>'AveragesMedians - Testing Trend'!J135</f>
        <v>1</v>
      </c>
      <c r="F135" s="14">
        <f>'AveragesMedians - Testing Trend'!M135</f>
        <v>80</v>
      </c>
      <c r="G135" s="22">
        <f>'AveragesMedians - Testing Trend'!P135</f>
        <v>-27.89747222222222</v>
      </c>
    </row>
    <row r="136" ht="20.7" customHeight="1">
      <c r="B136" s="31">
        <f>B135+1</f>
        <v>1984</v>
      </c>
      <c r="C136" s="14">
        <f>'AveragesMedians - Testing Trend'!D136</f>
        <v>9.5</v>
      </c>
      <c r="D136" s="14">
        <f>'AveragesMedians - Testing Trend'!G136</f>
        <v>4.5</v>
      </c>
      <c r="E136" s="14">
        <f>'AveragesMedians - Testing Trend'!J136</f>
        <v>1</v>
      </c>
      <c r="F136" s="14">
        <f>'AveragesMedians - Testing Trend'!M136</f>
        <v>80</v>
      </c>
      <c r="G136" s="22">
        <f>'AveragesMedians - Testing Trend'!P136</f>
        <v>-28.51561111111111</v>
      </c>
    </row>
    <row r="137" ht="20.7" customHeight="1">
      <c r="B137" s="31">
        <f>B136+1</f>
        <v>1985</v>
      </c>
      <c r="C137" s="14">
        <f>'AveragesMedians - Testing Trend'!D137</f>
        <v>8</v>
      </c>
      <c r="D137" s="14">
        <f>'AveragesMedians - Testing Trend'!G137</f>
        <v>4</v>
      </c>
      <c r="E137" s="14">
        <f>'AveragesMedians - Testing Trend'!J137</f>
        <v>1</v>
      </c>
      <c r="F137" s="14">
        <f>'AveragesMedians - Testing Trend'!M137</f>
        <v>57.5</v>
      </c>
      <c r="G137" s="22">
        <f>'AveragesMedians - Testing Trend'!P137</f>
        <v>-27.84502777777778</v>
      </c>
    </row>
    <row r="138" ht="20.7" customHeight="1">
      <c r="B138" s="31">
        <f>B137+1</f>
        <v>1986</v>
      </c>
      <c r="C138" s="14">
        <f>'AveragesMedians - Testing Trend'!D138</f>
        <v>8</v>
      </c>
      <c r="D138" s="14">
        <f>'AveragesMedians - Testing Trend'!G138</f>
        <v>4</v>
      </c>
      <c r="E138" s="14">
        <f>'AveragesMedians - Testing Trend'!J138</f>
        <v>1</v>
      </c>
      <c r="F138" s="14">
        <f>'AveragesMedians - Testing Trend'!M138</f>
        <v>57.5</v>
      </c>
      <c r="G138" s="22">
        <f>'AveragesMedians - Testing Trend'!P138</f>
        <v>-27.13266666666667</v>
      </c>
    </row>
    <row r="139" ht="20.7" customHeight="1">
      <c r="B139" s="31">
        <f>B138+1</f>
        <v>1987</v>
      </c>
      <c r="C139" s="14">
        <f>'AveragesMedians - Testing Trend'!D139</f>
        <v>9.5</v>
      </c>
      <c r="D139" s="14">
        <f>'AveragesMedians - Testing Trend'!G139</f>
        <v>4.5</v>
      </c>
      <c r="E139" s="14">
        <f>'AveragesMedians - Testing Trend'!J139</f>
        <v>1.5</v>
      </c>
      <c r="F139" s="14">
        <f>'AveragesMedians - Testing Trend'!M139</f>
        <v>86.5</v>
      </c>
      <c r="G139" s="22">
        <f>'AveragesMedians - Testing Trend'!P139</f>
        <v>-26.78972222222222</v>
      </c>
    </row>
    <row r="140" ht="20.7" customHeight="1">
      <c r="B140" s="31">
        <f>B139+1</f>
        <v>1988</v>
      </c>
      <c r="C140" s="14">
        <f>'AveragesMedians - Testing Trend'!D140</f>
        <v>9.5</v>
      </c>
      <c r="D140" s="14">
        <f>'AveragesMedians - Testing Trend'!G140</f>
        <v>4.5</v>
      </c>
      <c r="E140" s="14">
        <f>'AveragesMedians - Testing Trend'!J140</f>
        <v>1.5</v>
      </c>
      <c r="F140" s="14">
        <f>'AveragesMedians - Testing Trend'!M140</f>
        <v>86.5</v>
      </c>
      <c r="G140" s="22">
        <f>'AveragesMedians - Testing Trend'!P140</f>
        <v>-26.78972222222222</v>
      </c>
    </row>
    <row r="141" ht="20.7" customHeight="1">
      <c r="B141" s="31">
        <f>B140+1</f>
        <v>1989</v>
      </c>
      <c r="C141" s="14">
        <f>'AveragesMedians - Testing Trend'!D141</f>
        <v>9.5</v>
      </c>
      <c r="D141" s="14">
        <f>'AveragesMedians - Testing Trend'!G141</f>
        <v>5.5</v>
      </c>
      <c r="E141" s="14">
        <f>'AveragesMedians - Testing Trend'!J141</f>
        <v>1.5</v>
      </c>
      <c r="F141" s="14">
        <f>'AveragesMedians - Testing Trend'!M141</f>
        <v>86.5</v>
      </c>
      <c r="G141" s="22">
        <f>'AveragesMedians - Testing Trend'!P141</f>
        <v>-26.33236111111111</v>
      </c>
    </row>
    <row r="142" ht="20.7" customHeight="1">
      <c r="B142" s="31">
        <f>B141+1</f>
        <v>1990</v>
      </c>
      <c r="C142" s="14">
        <f>'AveragesMedians - Testing Trend'!D142</f>
        <v>10</v>
      </c>
      <c r="D142" s="14">
        <f>'AveragesMedians - Testing Trend'!G142</f>
        <v>6</v>
      </c>
      <c r="E142" s="14">
        <f>'AveragesMedians - Testing Trend'!J142</f>
        <v>1.5</v>
      </c>
      <c r="F142" s="14">
        <f>'AveragesMedians - Testing Trend'!M142</f>
        <v>86.5</v>
      </c>
      <c r="G142" s="22">
        <f>'AveragesMedians - Testing Trend'!P142</f>
        <v>-26.33236111111111</v>
      </c>
    </row>
    <row r="143" ht="20.7" customHeight="1">
      <c r="B143" s="31">
        <f>B142+1</f>
        <v>1991</v>
      </c>
      <c r="C143" s="14">
        <f>'AveragesMedians - Testing Trend'!D143</f>
        <v>10</v>
      </c>
      <c r="D143" s="14">
        <f>'AveragesMedians - Testing Trend'!G143</f>
        <v>6</v>
      </c>
      <c r="E143" s="14">
        <f>'AveragesMedians - Testing Trend'!J143</f>
        <v>2.5</v>
      </c>
      <c r="F143" s="14">
        <f>'AveragesMedians - Testing Trend'!M143</f>
        <v>97.5</v>
      </c>
      <c r="G143" s="22">
        <f>'AveragesMedians - Testing Trend'!P143</f>
        <v>-26.33236111111111</v>
      </c>
    </row>
    <row r="144" ht="20.7" customHeight="1">
      <c r="B144" s="31">
        <f>B143+1</f>
        <v>1992</v>
      </c>
      <c r="C144" s="14">
        <f>'AveragesMedians - Testing Trend'!D144</f>
        <v>12.5</v>
      </c>
      <c r="D144" s="14">
        <f>'AveragesMedians - Testing Trend'!G144</f>
        <v>8</v>
      </c>
      <c r="E144" s="14">
        <f>'AveragesMedians - Testing Trend'!J144</f>
        <v>3</v>
      </c>
      <c r="F144" s="14">
        <f>'AveragesMedians - Testing Trend'!M144</f>
        <v>114.5</v>
      </c>
      <c r="G144" s="22">
        <f>'AveragesMedians - Testing Trend'!P144</f>
        <v>-26.33236111111111</v>
      </c>
    </row>
    <row r="145" ht="20.7" customHeight="1">
      <c r="B145" s="31">
        <f>B144+1</f>
        <v>1993</v>
      </c>
      <c r="C145" s="14">
        <f>'AveragesMedians - Testing Trend'!D145</f>
        <v>12.5</v>
      </c>
      <c r="D145" s="14">
        <f>'AveragesMedians - Testing Trend'!G145</f>
        <v>8</v>
      </c>
      <c r="E145" s="14">
        <f>'AveragesMedians - Testing Trend'!J145</f>
        <v>3</v>
      </c>
      <c r="F145" s="14">
        <f>'AveragesMedians - Testing Trend'!M145</f>
        <v>114.5</v>
      </c>
      <c r="G145" s="22">
        <f>'AveragesMedians - Testing Trend'!P145</f>
        <v>-25.25991666666667</v>
      </c>
    </row>
    <row r="146" ht="20.7" customHeight="1">
      <c r="B146" s="31">
        <f>B145+1</f>
        <v>1994</v>
      </c>
      <c r="C146" s="14">
        <f>'AveragesMedians - Testing Trend'!D146</f>
        <v>13.5</v>
      </c>
      <c r="D146" s="14">
        <f>'AveragesMedians - Testing Trend'!G146</f>
        <v>8</v>
      </c>
      <c r="E146" s="14">
        <f>'AveragesMedians - Testing Trend'!J146</f>
        <v>3</v>
      </c>
      <c r="F146" s="14">
        <f>'AveragesMedians - Testing Trend'!M146</f>
        <v>142.5</v>
      </c>
      <c r="G146" s="22">
        <f>'AveragesMedians - Testing Trend'!P146</f>
        <v>-22.08027777777778</v>
      </c>
    </row>
    <row r="147" ht="20.7" customHeight="1">
      <c r="B147" s="31">
        <f>B146+1</f>
        <v>1995</v>
      </c>
      <c r="C147" s="14">
        <f>'AveragesMedians - Testing Trend'!D147</f>
        <v>14.5</v>
      </c>
      <c r="D147" s="14">
        <f>'AveragesMedians - Testing Trend'!G147</f>
        <v>8.5</v>
      </c>
      <c r="E147" s="14">
        <f>'AveragesMedians - Testing Trend'!J147</f>
        <v>3.5</v>
      </c>
      <c r="F147" s="14">
        <f>'AveragesMedians - Testing Trend'!M147</f>
        <v>171</v>
      </c>
      <c r="G147" s="22">
        <f>'AveragesMedians - Testing Trend'!P147</f>
        <v>-19.29438888888889</v>
      </c>
    </row>
    <row r="148" ht="20.7" customHeight="1">
      <c r="B148" s="31">
        <f>B147+1</f>
        <v>1996</v>
      </c>
      <c r="C148" s="14">
        <f>'AveragesMedians - Testing Trend'!D148</f>
        <v>14.5</v>
      </c>
      <c r="D148" s="14">
        <f>'AveragesMedians - Testing Trend'!G148</f>
        <v>8.5</v>
      </c>
      <c r="E148" s="14">
        <f>'AveragesMedians - Testing Trend'!J148</f>
        <v>3.5</v>
      </c>
      <c r="F148" s="14">
        <f>'AveragesMedians - Testing Trend'!M148</f>
        <v>171</v>
      </c>
      <c r="G148" s="22">
        <f>'AveragesMedians - Testing Trend'!P148</f>
        <v>-18.59544444444445</v>
      </c>
    </row>
    <row r="149" ht="20.7" customHeight="1">
      <c r="B149" s="31">
        <f>B148+1</f>
        <v>1997</v>
      </c>
      <c r="C149" s="14">
        <f>'AveragesMedians - Testing Trend'!D149</f>
        <v>14.5</v>
      </c>
      <c r="D149" s="14">
        <f>'AveragesMedians - Testing Trend'!G149</f>
        <v>8</v>
      </c>
      <c r="E149" s="14">
        <f>'AveragesMedians - Testing Trend'!J149</f>
        <v>3</v>
      </c>
      <c r="F149" s="14">
        <f>'AveragesMedians - Testing Trend'!M149</f>
        <v>147.5</v>
      </c>
      <c r="G149" s="22">
        <f>'AveragesMedians - Testing Trend'!P149</f>
        <v>-17.72130555555556</v>
      </c>
    </row>
    <row r="150" ht="20.7" customHeight="1">
      <c r="B150" s="31">
        <f>B149+1</f>
        <v>1998</v>
      </c>
      <c r="C150" s="14">
        <f>'AveragesMedians - Testing Trend'!D150</f>
        <v>15</v>
      </c>
      <c r="D150" s="14">
        <f>'AveragesMedians - Testing Trend'!G150</f>
        <v>8</v>
      </c>
      <c r="E150" s="14">
        <f>'AveragesMedians - Testing Trend'!J150</f>
        <v>3</v>
      </c>
      <c r="F150" s="14">
        <f>'AveragesMedians - Testing Trend'!M150</f>
        <v>147.5</v>
      </c>
      <c r="G150" s="22">
        <f>'AveragesMedians - Testing Trend'!P150</f>
        <v>-17.72130555555556</v>
      </c>
    </row>
    <row r="151" ht="20.7" customHeight="1">
      <c r="B151" s="31">
        <f>B150+1</f>
        <v>1999</v>
      </c>
      <c r="C151" s="14">
        <f>'AveragesMedians - Testing Trend'!D151</f>
        <v>15</v>
      </c>
      <c r="D151" s="14">
        <f>'AveragesMedians - Testing Trend'!G151</f>
        <v>8</v>
      </c>
      <c r="E151" s="14">
        <f>'AveragesMedians - Testing Trend'!J151</f>
        <v>3.5</v>
      </c>
      <c r="F151" s="14">
        <f>'AveragesMedians - Testing Trend'!M151</f>
        <v>132.5</v>
      </c>
      <c r="G151" s="22">
        <f>'AveragesMedians - Testing Trend'!P151</f>
        <v>-18.94816666666667</v>
      </c>
    </row>
    <row r="152" ht="20.7" customHeight="1">
      <c r="B152" s="31">
        <f>B151+1</f>
        <v>2000</v>
      </c>
      <c r="C152" s="14">
        <f>'AveragesMedians - Testing Trend'!D152</f>
        <v>15</v>
      </c>
      <c r="D152" s="14">
        <f>'AveragesMedians - Testing Trend'!G152</f>
        <v>7.5</v>
      </c>
      <c r="E152" s="14">
        <f>'AveragesMedians - Testing Trend'!J152</f>
        <v>3</v>
      </c>
      <c r="F152" s="14">
        <f>'AveragesMedians - Testing Trend'!M152</f>
        <v>114.5</v>
      </c>
      <c r="G152" s="22">
        <f>'AveragesMedians - Testing Trend'!P152</f>
        <v>-17.23958333333334</v>
      </c>
    </row>
    <row r="153" ht="20.7" customHeight="1">
      <c r="B153" s="31">
        <f>B152+1</f>
        <v>2001</v>
      </c>
      <c r="C153" s="14">
        <f>'AveragesMedians - Testing Trend'!D153</f>
        <v>15</v>
      </c>
      <c r="D153" s="14">
        <f>'AveragesMedians - Testing Trend'!G153</f>
        <v>7.5</v>
      </c>
      <c r="E153" s="14">
        <f>'AveragesMedians - Testing Trend'!J153</f>
        <v>3.5</v>
      </c>
      <c r="F153" s="14">
        <f>'AveragesMedians - Testing Trend'!M153</f>
        <v>128</v>
      </c>
      <c r="G153" s="22">
        <f>'AveragesMedians - Testing Trend'!P153</f>
        <v>-16.00644444444444</v>
      </c>
    </row>
    <row r="154" ht="20.7" customHeight="1">
      <c r="B154" s="31">
        <f>B153+1</f>
        <v>2002</v>
      </c>
      <c r="C154" s="14">
        <f>'AveragesMedians - Testing Trend'!D154</f>
        <v>15.5</v>
      </c>
      <c r="D154" s="14">
        <f>'AveragesMedians - Testing Trend'!G154</f>
        <v>7</v>
      </c>
      <c r="E154" s="14">
        <f>'AveragesMedians - Testing Trend'!J154</f>
        <v>3.5</v>
      </c>
      <c r="F154" s="14">
        <f>'AveragesMedians - Testing Trend'!M154</f>
        <v>136</v>
      </c>
      <c r="G154" s="22">
        <f>'AveragesMedians - Testing Trend'!P154</f>
        <v>-16.00644444444444</v>
      </c>
    </row>
    <row r="155" ht="20.7" customHeight="1">
      <c r="B155" s="31">
        <f>B154+1</f>
        <v>2003</v>
      </c>
      <c r="C155" s="14">
        <f>'AveragesMedians - Testing Trend'!D155</f>
        <v>16</v>
      </c>
      <c r="D155" s="14">
        <f>'AveragesMedians - Testing Trend'!G155</f>
        <v>7.5</v>
      </c>
      <c r="E155" s="14">
        <f>'AveragesMedians - Testing Trend'!J155</f>
        <v>3.5</v>
      </c>
      <c r="F155" s="14">
        <f>'AveragesMedians - Testing Trend'!M155</f>
        <v>137.5</v>
      </c>
      <c r="G155" s="22">
        <f>'AveragesMedians - Testing Trend'!P155</f>
        <v>-15.83858333333333</v>
      </c>
    </row>
    <row r="156" ht="20.7" customHeight="1">
      <c r="B156" s="31">
        <f>B155+1</f>
        <v>2004</v>
      </c>
      <c r="C156" s="14">
        <f>'AveragesMedians - Testing Trend'!D156</f>
        <v>15.5</v>
      </c>
      <c r="D156" s="14">
        <f>'AveragesMedians - Testing Trend'!G156</f>
        <v>7.5</v>
      </c>
      <c r="E156" s="14">
        <f>'AveragesMedians - Testing Trend'!J156</f>
        <v>3</v>
      </c>
      <c r="F156" s="14">
        <f>'AveragesMedians - Testing Trend'!M156</f>
        <v>127.5</v>
      </c>
      <c r="G156" s="22">
        <f>'AveragesMedians - Testing Trend'!P156</f>
        <v>-15.75875</v>
      </c>
    </row>
    <row r="157" ht="20.7" customHeight="1">
      <c r="B157" s="31">
        <f>B156+1</f>
        <v>2005</v>
      </c>
      <c r="C157" s="14">
        <f>'AveragesMedians - Testing Trend'!D157</f>
        <v>15.5</v>
      </c>
      <c r="D157" s="14">
        <f>'AveragesMedians - Testing Trend'!G157</f>
        <v>6.5</v>
      </c>
      <c r="E157" s="14">
        <f>'AveragesMedians - Testing Trend'!J157</f>
        <v>2</v>
      </c>
      <c r="F157" s="14">
        <f>'AveragesMedians - Testing Trend'!M157</f>
        <v>102.5</v>
      </c>
      <c r="G157" s="22">
        <f>'AveragesMedians - Testing Trend'!P157</f>
        <v>-15.17086111111111</v>
      </c>
    </row>
    <row r="158" ht="20.7" customHeight="1">
      <c r="B158" s="31">
        <f>B157+1</f>
        <v>2006</v>
      </c>
      <c r="C158" s="14">
        <f>'AveragesMedians - Testing Trend'!D158</f>
        <v>14.5</v>
      </c>
      <c r="D158" s="14">
        <f>'AveragesMedians - Testing Trend'!G158</f>
        <v>6</v>
      </c>
      <c r="E158" s="14">
        <f>'AveragesMedians - Testing Trend'!J158</f>
        <v>2</v>
      </c>
      <c r="F158" s="14">
        <f>'AveragesMedians - Testing Trend'!M158</f>
        <v>76.5</v>
      </c>
      <c r="G158" s="22">
        <f>'AveragesMedians - Testing Trend'!P158</f>
        <v>-13.73725</v>
      </c>
    </row>
    <row r="159" ht="20.7" customHeight="1">
      <c r="B159" s="31">
        <f>B158+1</f>
        <v>2007</v>
      </c>
      <c r="C159" s="14">
        <f>'AveragesMedians - Testing Trend'!D159</f>
        <v>15</v>
      </c>
      <c r="D159" s="14">
        <f>'AveragesMedians - Testing Trend'!G159</f>
        <v>6.5</v>
      </c>
      <c r="E159" s="14">
        <f>'AveragesMedians - Testing Trend'!J159</f>
        <v>2</v>
      </c>
      <c r="F159" s="14">
        <f>'AveragesMedians - Testing Trend'!M159</f>
        <v>100</v>
      </c>
      <c r="G159" s="15"/>
    </row>
    <row r="160" ht="20.7" customHeight="1">
      <c r="B160" s="31">
        <f>B159+1</f>
        <v>2008</v>
      </c>
      <c r="C160" s="14">
        <f>'AveragesMedians - Testing Trend'!D160</f>
        <v>15.5</v>
      </c>
      <c r="D160" s="14">
        <f>'AveragesMedians - Testing Trend'!G160</f>
        <v>7</v>
      </c>
      <c r="E160" s="14">
        <f>'AveragesMedians - Testing Trend'!J160</f>
        <v>3</v>
      </c>
      <c r="F160" s="14">
        <f>'AveragesMedians - Testing Trend'!M160</f>
        <v>127.5</v>
      </c>
      <c r="G160" s="15"/>
    </row>
  </sheetData>
  <mergeCells count="1">
    <mergeCell ref="B1:G1"/>
  </mergeCells>
  <pageMargins left="0.25" right="0.25" top="0" bottom="0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2:I202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1" width="5.85156" style="32" customWidth="1"/>
    <col min="2" max="2" width="7.92188" style="32" customWidth="1"/>
    <col min="3" max="3" width="7.92188" style="32" customWidth="1"/>
    <col min="4" max="4" width="7.92188" style="32" customWidth="1"/>
    <col min="5" max="5" width="12.0781" style="32" customWidth="1"/>
    <col min="6" max="6" width="12.0781" style="32" customWidth="1"/>
    <col min="7" max="7" width="13.8906" style="32" customWidth="1"/>
    <col min="8" max="8" width="12.0781" style="32" customWidth="1"/>
    <col min="9" max="9" width="14.5625" style="32" customWidth="1"/>
    <col min="10" max="256" width="16.3516" style="32" customWidth="1"/>
  </cols>
  <sheetData>
    <row r="1" ht="27.65" customHeight="1">
      <c r="A1" t="s" s="2">
        <v>40</v>
      </c>
      <c r="B1" s="2"/>
      <c r="C1" s="2"/>
      <c r="D1" s="2"/>
      <c r="E1" s="2"/>
      <c r="F1" s="2"/>
      <c r="G1" s="2"/>
      <c r="H1" s="2"/>
      <c r="I1" s="2"/>
    </row>
    <row r="2" ht="44.35" customHeight="1">
      <c r="A2" t="s" s="3">
        <v>1</v>
      </c>
      <c r="B2" t="s" s="3">
        <v>3</v>
      </c>
      <c r="C2" t="s" s="3">
        <v>26</v>
      </c>
      <c r="D2" t="s" s="3">
        <v>27</v>
      </c>
      <c r="E2" t="s" s="4">
        <v>34</v>
      </c>
      <c r="F2" t="s" s="4">
        <v>35</v>
      </c>
      <c r="G2" t="s" s="4">
        <v>36</v>
      </c>
      <c r="H2" t="s" s="4">
        <v>41</v>
      </c>
      <c r="I2" t="s" s="4">
        <v>42</v>
      </c>
    </row>
    <row r="3" ht="20.7" customHeight="1">
      <c r="A3" s="14">
        <v>1851</v>
      </c>
      <c r="B3" s="14">
        <v>6</v>
      </c>
      <c r="C3" s="14">
        <f>AVERAGEA(B3:B12)</f>
        <v>5.454545454545454</v>
      </c>
      <c r="D3" s="14">
        <f>MEDIAN(B3:B12)</f>
        <v>6</v>
      </c>
      <c r="E3" s="33">
        <v>3</v>
      </c>
      <c r="F3" s="10">
        <v>10</v>
      </c>
      <c r="G3" s="10">
        <v>23.5</v>
      </c>
      <c r="H3" s="10">
        <f>0.0418*A3-71.619+$E$3*SIN((A3+$G$3)/$F$3)</f>
        <v>3.15718477806563</v>
      </c>
      <c r="I3" s="10">
        <f>0.0329*A3-54.644+$E$5*SIN((A3+$G$5)/$F$5)</f>
        <v>3.658284778065638</v>
      </c>
    </row>
    <row r="4" ht="20.7" customHeight="1">
      <c r="A4" s="14">
        <v>1852</v>
      </c>
      <c r="B4" s="14">
        <v>5</v>
      </c>
      <c r="C4" s="14">
        <f>AVERAGEA(B4:B13)</f>
        <v>5.636363636363637</v>
      </c>
      <c r="D4" s="14">
        <f>MEDIAN(B4:B13)</f>
        <v>6</v>
      </c>
      <c r="E4" t="s" s="34">
        <v>43</v>
      </c>
      <c r="F4" t="s" s="18">
        <v>44</v>
      </c>
      <c r="G4" t="s" s="18">
        <v>45</v>
      </c>
      <c r="H4" s="17">
        <f>0.0418*A4-71.619+$E$3*SIN((A4+$G$3)/$F$3)</f>
        <v>3.362126909584575</v>
      </c>
      <c r="I4" s="17">
        <f>0.0329*A4-54.644+$E$5*SIN((A4+$G$5)/$F$5)</f>
        <v>3.854326909584586</v>
      </c>
    </row>
    <row r="5" ht="20.7" customHeight="1">
      <c r="A5" s="14">
        <v>1853</v>
      </c>
      <c r="B5" s="14">
        <v>8</v>
      </c>
      <c r="C5" s="14">
        <f>AVERAGEA(B5:B14)</f>
        <v>5.727272727272728</v>
      </c>
      <c r="D5" s="14">
        <f>MEDIAN(B5:B14)</f>
        <v>6</v>
      </c>
      <c r="E5" s="22">
        <v>3</v>
      </c>
      <c r="F5" s="17">
        <v>10</v>
      </c>
      <c r="G5" s="17">
        <v>23.5</v>
      </c>
      <c r="H5" s="17">
        <f>0.0418*A5-71.619+$E$3*SIN((A5+$G$3)/$F$3)</f>
        <v>3.591373508154218</v>
      </c>
      <c r="I5" s="17">
        <f>0.0329*A5-54.644+$E$5*SIN((A5+$G$5)/$F$5)</f>
        <v>4.074673508154218</v>
      </c>
    </row>
    <row r="6" ht="20.7" customHeight="1">
      <c r="A6" s="14">
        <v>1854</v>
      </c>
      <c r="B6" s="14">
        <v>5</v>
      </c>
      <c r="C6" s="14">
        <f>AVERAGEA(B6:B15)</f>
        <v>5.818181818181818</v>
      </c>
      <c r="D6" s="14">
        <f>MEDIAN(B6:B15)</f>
        <v>6</v>
      </c>
      <c r="E6" s="15"/>
      <c r="F6" s="16"/>
      <c r="G6" s="16"/>
      <c r="H6" s="17">
        <f>0.0418*A6-71.619+$E$3*SIN((A6+$G$3)/$F$3)</f>
        <v>3.843051669323275</v>
      </c>
      <c r="I6" s="17">
        <f>0.0329*A6-54.644+$E$5*SIN((A6+$G$5)/$F$5)</f>
        <v>4.317451669323285</v>
      </c>
    </row>
    <row r="7" ht="20.7" customHeight="1">
      <c r="A7" s="14">
        <v>1855</v>
      </c>
      <c r="B7" s="14">
        <v>5</v>
      </c>
      <c r="C7" s="14">
        <f>AVERAGEA(B7:B16)</f>
        <v>5.818181818181818</v>
      </c>
      <c r="D7" s="14">
        <f>MEDIAN(B7:B16)</f>
        <v>6</v>
      </c>
      <c r="E7" s="15"/>
      <c r="F7" s="16"/>
      <c r="G7" s="16"/>
      <c r="H7" s="17">
        <f>0.0418*A7-71.619+$E$3*SIN((A7+$G$3)/$F$3)</f>
        <v>4.115064359881855</v>
      </c>
      <c r="I7" s="17">
        <f>0.0329*A7-54.644+$E$5*SIN((A7+$G$5)/$F$5)</f>
        <v>4.580564359881868</v>
      </c>
    </row>
    <row r="8" ht="20.7" customHeight="1">
      <c r="A8" s="14">
        <v>1856</v>
      </c>
      <c r="B8" s="14">
        <v>6</v>
      </c>
      <c r="C8" s="14">
        <f>AVERAGEA(B8:B17)</f>
        <v>6</v>
      </c>
      <c r="D8" s="14">
        <f>MEDIAN(B8:B17)</f>
        <v>6.5</v>
      </c>
      <c r="E8" s="15"/>
      <c r="F8" s="16"/>
      <c r="G8" s="16"/>
      <c r="H8" s="17">
        <f>0.0418*A8-71.619+$E$3*SIN((A8+$G$3)/$F$3)</f>
        <v>4.405111370724109</v>
      </c>
      <c r="I8" s="17">
        <f>0.0329*A8-54.644+$E$5*SIN((A8+$G$5)/$F$5)</f>
        <v>4.861711370724111</v>
      </c>
    </row>
    <row r="9" ht="20.7" customHeight="1">
      <c r="A9" s="14">
        <v>1857</v>
      </c>
      <c r="B9" s="14">
        <v>4</v>
      </c>
      <c r="C9" s="14">
        <f>AVERAGEA(B9:B18)</f>
        <v>6.090909090909091</v>
      </c>
      <c r="D9" s="14">
        <f>MEDIAN(B9:B18)</f>
        <v>7</v>
      </c>
      <c r="E9" s="15"/>
      <c r="F9" t="s" s="18">
        <v>46</v>
      </c>
      <c r="G9" s="16"/>
      <c r="H9" s="17">
        <f>0.0418*A9-71.619+$E$3*SIN((A9+$G$3)/$F$3)</f>
        <v>4.710712299777303</v>
      </c>
      <c r="I9" s="17">
        <f>0.0329*A9-54.644+$E$5*SIN((A9+$G$5)/$F$5)</f>
        <v>5.158412299777307</v>
      </c>
    </row>
    <row r="10" ht="20.7" customHeight="1">
      <c r="A10" s="14">
        <v>1858</v>
      </c>
      <c r="B10" s="14">
        <v>6</v>
      </c>
      <c r="C10" s="14">
        <f>AVERAGEA(B10:B19)</f>
        <v>6.545454545454546</v>
      </c>
      <c r="D10" s="14">
        <f>MEDIAN(B10:B19)</f>
        <v>7</v>
      </c>
      <c r="E10" s="15"/>
      <c r="F10" s="16"/>
      <c r="G10" s="16"/>
      <c r="H10" s="17">
        <f>0.0418*A10-71.619+$E$3*SIN((A10+$G$3)/$F$3)</f>
        <v>5.029231335359207</v>
      </c>
      <c r="I10" s="17">
        <f>0.0329*A10-54.644+$E$5*SIN((A10+$G$5)/$F$5)</f>
        <v>5.468031335359208</v>
      </c>
    </row>
    <row r="11" ht="20.7" customHeight="1">
      <c r="A11" s="14">
        <v>1859</v>
      </c>
      <c r="B11" s="14">
        <v>8</v>
      </c>
      <c r="C11" s="14">
        <f>AVERAGEA(B11:B20)</f>
        <v>6.363636363636363</v>
      </c>
      <c r="D11" s="14">
        <f>MEDIAN(B11:B20)</f>
        <v>7</v>
      </c>
      <c r="E11" s="15"/>
      <c r="F11" s="16"/>
      <c r="G11" s="16"/>
      <c r="H11" s="17">
        <f>0.0418*A11-71.619+$E$3*SIN((A11+$G$3)/$F$3)</f>
        <v>5.357903592337486</v>
      </c>
      <c r="I11" s="17">
        <f>0.0329*A11-54.644+$E$5*SIN((A11+$G$5)/$F$5)</f>
        <v>5.78780359233749</v>
      </c>
    </row>
    <row r="12" ht="20.7" customHeight="1">
      <c r="A12" s="14">
        <v>1860</v>
      </c>
      <c r="B12" s="14">
        <v>7</v>
      </c>
      <c r="C12" s="14">
        <f>AVERAGEA(B12:B21)</f>
        <v>6.545454545454546</v>
      </c>
      <c r="D12" s="14">
        <f>MEDIAN(B12:B21)</f>
        <v>7</v>
      </c>
      <c r="E12" s="15"/>
      <c r="F12" s="16"/>
      <c r="G12" s="16"/>
      <c r="H12" s="17">
        <f>0.0418*A12-71.619+$E$3*SIN((A12+$G$3)/$F$3)</f>
        <v>5.693862737947787</v>
      </c>
      <c r="I12" s="17">
        <f>0.0329*A12-54.644+$E$5*SIN((A12+$G$5)/$F$5)</f>
        <v>6.114862737947793</v>
      </c>
    </row>
    <row r="13" ht="20.7" customHeight="1">
      <c r="A13" s="14">
        <v>1861</v>
      </c>
      <c r="B13" s="14">
        <v>8</v>
      </c>
      <c r="C13" s="14">
        <f>AVERAGEA(B13:B22)</f>
        <v>6.909090909090909</v>
      </c>
      <c r="D13" s="14">
        <f>MEDIAN(B13:B22)</f>
        <v>7.5</v>
      </c>
      <c r="E13" s="15"/>
      <c r="F13" s="16"/>
      <c r="G13" s="16"/>
      <c r="H13" s="17">
        <f>0.0418*A13-71.619+$E$3*SIN((A13+$G$3)/$F$3)</f>
        <v>6.034169631243271</v>
      </c>
      <c r="I13" s="17">
        <f>0.0329*A13-54.644+$E$5*SIN((A13+$G$5)/$F$5)</f>
        <v>6.446269631243274</v>
      </c>
    </row>
    <row r="14" ht="20.7" customHeight="1">
      <c r="A14" s="14">
        <v>1862</v>
      </c>
      <c r="B14" s="14">
        <v>6</v>
      </c>
      <c r="C14" s="14">
        <f>AVERAGEA(B14:B23)</f>
        <v>6.909090909090909</v>
      </c>
      <c r="D14" s="14">
        <f>MEDIAN(B14:B23)</f>
        <v>7.5</v>
      </c>
      <c r="E14" s="15"/>
      <c r="F14" s="16"/>
      <c r="G14" s="16"/>
      <c r="H14" s="17">
        <f>0.0418*A14-71.619+$E$3*SIN((A14+$G$3)/$F$3)</f>
        <v>6.375841690019449</v>
      </c>
      <c r="I14" s="17">
        <f>0.0329*A14-54.644+$E$5*SIN((A14+$G$5)/$F$5)</f>
        <v>6.779041690019454</v>
      </c>
    </row>
    <row r="15" ht="20.7" customHeight="1">
      <c r="A15" s="14">
        <v>1863</v>
      </c>
      <c r="B15" s="14">
        <v>9</v>
      </c>
      <c r="C15" s="14">
        <f>AVERAGEA(B15:B24)</f>
        <v>6.818181818181818</v>
      </c>
      <c r="D15" s="14">
        <f>MEDIAN(B15:B24)</f>
        <v>7.5</v>
      </c>
      <c r="E15" s="15"/>
      <c r="F15" s="16"/>
      <c r="G15" s="16"/>
      <c r="H15" s="17">
        <f>0.0418*A15-71.619+$E$3*SIN((A15+$G$3)/$F$3)</f>
        <v>6.715882691789396</v>
      </c>
      <c r="I15" s="17">
        <f>0.0329*A15-54.644+$E$5*SIN((A15+$G$5)/$F$5)</f>
        <v>7.110182691789404</v>
      </c>
    </row>
    <row r="16" ht="20.7" customHeight="1">
      <c r="A16" s="14">
        <v>1864</v>
      </c>
      <c r="B16" s="14">
        <v>5</v>
      </c>
      <c r="C16" s="14">
        <f>AVERAGEA(B16:B25)</f>
        <v>6.454545454545454</v>
      </c>
      <c r="D16" s="14">
        <f>MEDIAN(B16:B25)</f>
        <v>7</v>
      </c>
      <c r="E16" s="15"/>
      <c r="F16" s="16"/>
      <c r="G16" s="16"/>
      <c r="H16" s="17">
        <f>0.0418*A16-71.619+$E$3*SIN((A16+$G$3)/$F$3)</f>
        <v>7.051312711048894</v>
      </c>
      <c r="I16" s="17">
        <f>0.0329*A16-54.644+$E$5*SIN((A16+$G$5)/$F$5)</f>
        <v>7.436712711048891</v>
      </c>
    </row>
    <row r="17" ht="20.7" customHeight="1">
      <c r="A17" s="14">
        <v>1865</v>
      </c>
      <c r="B17" s="14">
        <v>7</v>
      </c>
      <c r="C17" s="14">
        <f>AVERAGEA(B17:B26)</f>
        <v>6.636363636363637</v>
      </c>
      <c r="D17" s="14">
        <f>MEDIAN(B17:B26)</f>
        <v>7</v>
      </c>
      <c r="E17" s="15"/>
      <c r="F17" s="16"/>
      <c r="G17" s="16"/>
      <c r="H17" s="17">
        <f>0.0418*A17-71.619+$E$3*SIN((A17+$G$3)/$F$3)</f>
        <v>7.379197893706655</v>
      </c>
      <c r="I17" s="17">
        <f>0.0329*A17-54.644+$E$5*SIN((A17+$G$5)/$F$5)</f>
        <v>7.755697893706662</v>
      </c>
    </row>
    <row r="18" ht="20.7" customHeight="1">
      <c r="A18" s="14">
        <v>1866</v>
      </c>
      <c r="B18" s="14">
        <v>7</v>
      </c>
      <c r="C18" s="14">
        <f>AVERAGEA(B18:B27)</f>
        <v>6.545454545454546</v>
      </c>
      <c r="D18" s="14">
        <f>MEDIAN(B18:B27)</f>
        <v>7</v>
      </c>
      <c r="E18" s="15"/>
      <c r="F18" s="16"/>
      <c r="G18" s="16"/>
      <c r="H18" s="17">
        <f>0.0418*A18-71.619+$E$3*SIN((A18+$G$3)/$F$3)</f>
        <v>7.696679771184764</v>
      </c>
      <c r="I18" s="17">
        <f>0.0329*A18-54.644+$E$5*SIN((A18+$G$5)/$F$5)</f>
        <v>8.064279771184774</v>
      </c>
    </row>
    <row r="19" ht="20.7" customHeight="1">
      <c r="A19" s="14">
        <v>1867</v>
      </c>
      <c r="B19" s="14">
        <v>9</v>
      </c>
      <c r="C19" s="14">
        <f>AVERAGEA(B19:B28)</f>
        <v>6.363636363636363</v>
      </c>
      <c r="D19" s="14">
        <f>MEDIAN(B19:B28)</f>
        <v>6.5</v>
      </c>
      <c r="E19" s="15"/>
      <c r="F19" s="16"/>
      <c r="G19" s="16"/>
      <c r="H19" s="17">
        <f>0.0418*A19-71.619+$E$3*SIN((A19+$G$3)/$F$3)</f>
        <v>8.00100382129186</v>
      </c>
      <c r="I19" s="17">
        <f>0.0329*A19-54.644+$E$5*SIN((A19+$G$5)/$F$5)</f>
        <v>8.359703821291859</v>
      </c>
    </row>
    <row r="20" ht="20.7" customHeight="1">
      <c r="A20" s="14">
        <v>1868</v>
      </c>
      <c r="B20" s="14">
        <v>4</v>
      </c>
      <c r="C20" s="14">
        <f>AVERAGEA(B20:B29)</f>
        <v>6.272727272727272</v>
      </c>
      <c r="D20" s="14">
        <f>MEDIAN(B20:B29)</f>
        <v>6.5</v>
      </c>
      <c r="E20" s="15"/>
      <c r="F20" s="16"/>
      <c r="G20" s="16"/>
      <c r="H20" s="17">
        <f>0.0418*A20-71.619+$E$3*SIN((A20+$G$3)/$F$3)</f>
        <v>8.28954699049801</v>
      </c>
      <c r="I20" s="17">
        <f>0.0329*A20-54.644+$E$5*SIN((A20+$G$5)/$F$5)</f>
        <v>8.639346990498019</v>
      </c>
    </row>
    <row r="21" ht="20.7" customHeight="1">
      <c r="A21" s="14">
        <v>1869</v>
      </c>
      <c r="B21" s="14">
        <v>10</v>
      </c>
      <c r="C21" s="14">
        <f>AVERAGEA(B21:B30)</f>
        <v>7</v>
      </c>
      <c r="D21" s="14">
        <f>MEDIAN(B21:B30)</f>
        <v>7.5</v>
      </c>
      <c r="E21" s="15"/>
      <c r="F21" s="16"/>
      <c r="G21" s="16"/>
      <c r="H21" s="17">
        <f>0.0418*A21-71.619+$E$3*SIN((A21+$G$3)/$F$3)</f>
        <v>8.559843902619047</v>
      </c>
      <c r="I21" s="17">
        <f>0.0329*A21-54.644+$E$5*SIN((A21+$G$5)/$F$5)</f>
        <v>8.900743902619059</v>
      </c>
    </row>
    <row r="22" ht="20.7" customHeight="1">
      <c r="A22" s="14">
        <v>1870</v>
      </c>
      <c r="B22" s="14">
        <v>11</v>
      </c>
      <c r="C22" s="14">
        <f>AVERAGEA(B22:B31)</f>
        <v>6.818181818181818</v>
      </c>
      <c r="D22" s="14">
        <f>MEDIAN(B22:B31)</f>
        <v>7.5</v>
      </c>
      <c r="E22" s="15"/>
      <c r="F22" s="16"/>
      <c r="G22" s="16"/>
      <c r="H22" s="17">
        <f>0.0418*A22-71.619+$E$3*SIN((A22+$G$3)/$F$3)</f>
        <v>8.809611492040105</v>
      </c>
      <c r="I22" s="17">
        <f>0.0329*A22-54.644+$E$5*SIN((A22+$G$5)/$F$5)</f>
        <v>9.141611492040106</v>
      </c>
    </row>
    <row r="23" ht="20.7" customHeight="1">
      <c r="A23" s="14">
        <v>1871</v>
      </c>
      <c r="B23" s="14">
        <v>8</v>
      </c>
      <c r="C23" s="14">
        <f>AVERAGEA(B23:B32)</f>
        <v>6.818181818181818</v>
      </c>
      <c r="D23" s="14">
        <f>MEDIAN(B23:B32)</f>
        <v>7.5</v>
      </c>
      <c r="E23" s="15"/>
      <c r="F23" s="16"/>
      <c r="G23" s="16"/>
      <c r="H23" s="17">
        <f>0.0418*A23-71.619+$E$3*SIN((A23+$G$3)/$F$3)</f>
        <v>9.036771815352605</v>
      </c>
      <c r="I23" s="17">
        <f>0.0329*A23-54.644+$E$5*SIN((A23+$G$5)/$F$5)</f>
        <v>9.359871815352609</v>
      </c>
    </row>
    <row r="24" ht="20.7" customHeight="1">
      <c r="A24" s="14">
        <v>1872</v>
      </c>
      <c r="B24" s="14">
        <v>5</v>
      </c>
      <c r="C24" s="14">
        <f>AVERAGEA(B24:B33)</f>
        <v>6.727272727272728</v>
      </c>
      <c r="D24" s="14">
        <f>MEDIAN(B24:B33)</f>
        <v>7</v>
      </c>
      <c r="E24" s="15"/>
      <c r="F24" s="16"/>
      <c r="G24" s="16"/>
      <c r="H24" s="17">
        <f>0.0418*A24-71.619+$E$3*SIN((A24+$G$3)/$F$3)</f>
        <v>9.239472813478061</v>
      </c>
      <c r="I24" s="17">
        <f>0.0329*A24-54.644+$E$5*SIN((A24+$G$5)/$F$5)</f>
        <v>9.553672813478061</v>
      </c>
    </row>
    <row r="25" ht="20.7" customHeight="1">
      <c r="A25" s="14">
        <v>1873</v>
      </c>
      <c r="B25" s="14">
        <v>5</v>
      </c>
      <c r="C25" s="14">
        <f>AVERAGEA(B25:B34)</f>
        <v>6.818181818181818</v>
      </c>
      <c r="D25" s="14">
        <f>MEDIAN(B25:B34)</f>
        <v>7</v>
      </c>
      <c r="E25" s="15"/>
      <c r="F25" s="16"/>
      <c r="G25" s="16"/>
      <c r="H25" s="17">
        <f>0.0418*A25-71.619+$E$3*SIN((A25+$G$3)/$F$3)</f>
        <v>9.416106816829879</v>
      </c>
      <c r="I25" s="17">
        <f>0.0329*A25-54.644+$E$5*SIN((A25+$G$5)/$F$5)</f>
        <v>9.721406816829882</v>
      </c>
    </row>
    <row r="26" ht="20.7" customHeight="1">
      <c r="A26" s="14">
        <v>1874</v>
      </c>
      <c r="B26" s="14">
        <v>7</v>
      </c>
      <c r="C26" s="14">
        <f>AVERAGEA(B26:B35)</f>
        <v>6.727272727272728</v>
      </c>
      <c r="D26" s="14">
        <f>MEDIAN(B26:B35)</f>
        <v>7</v>
      </c>
      <c r="E26" s="15"/>
      <c r="F26" s="16"/>
      <c r="G26" s="16"/>
      <c r="H26" s="17">
        <f>0.0418*A26-71.619+$E$3*SIN((A26+$G$3)/$F$3)</f>
        <v>9.565326608616829</v>
      </c>
      <c r="I26" s="17">
        <f>0.0329*A26-54.644+$E$5*SIN((A26+$G$5)/$F$5)</f>
        <v>9.861726608616834</v>
      </c>
    </row>
    <row r="27" ht="20.7" customHeight="1">
      <c r="A27" s="14">
        <v>1875</v>
      </c>
      <c r="B27" s="14">
        <v>6</v>
      </c>
      <c r="C27" s="14">
        <f>AVERAGEA(B27:B36)</f>
        <v>6.454545454545454</v>
      </c>
      <c r="D27" s="14">
        <f>MEDIAN(B27:B36)</f>
        <v>6.5</v>
      </c>
      <c r="E27" s="15"/>
      <c r="F27" s="16"/>
      <c r="G27" s="16"/>
      <c r="H27" s="17">
        <f>0.0418*A27-71.619+$E$3*SIN((A27+$G$3)/$F$3)</f>
        <v>9.68605888578765</v>
      </c>
      <c r="I27" s="17">
        <f>0.0329*A27-54.644+$E$5*SIN((A27+$G$5)/$F$5)</f>
        <v>9.973558885787652</v>
      </c>
    </row>
    <row r="28" ht="20.7" customHeight="1">
      <c r="A28" s="14">
        <v>1876</v>
      </c>
      <c r="B28" s="14">
        <v>5</v>
      </c>
      <c r="C28" s="14">
        <f>AVERAGEA(B28:B37)</f>
        <v>6.636363636363637</v>
      </c>
      <c r="D28" s="14">
        <f>MEDIAN(B28:B37)</f>
        <v>7.5</v>
      </c>
      <c r="E28" s="15"/>
      <c r="F28" s="16"/>
      <c r="G28" s="16"/>
      <c r="H28" s="17">
        <f>0.0418*A28-71.619+$E$3*SIN((A28+$G$3)/$F$3)</f>
        <v>9.777514983120367</v>
      </c>
      <c r="I28" s="17">
        <f>0.0329*A28-54.644+$E$5*SIN((A28+$G$5)/$F$5)</f>
        <v>10.05611498312037</v>
      </c>
    </row>
    <row r="29" ht="20.7" customHeight="1">
      <c r="A29" s="14">
        <v>1877</v>
      </c>
      <c r="B29" s="14">
        <v>8</v>
      </c>
      <c r="C29" s="14">
        <f>AVERAGEA(B29:B38)</f>
        <v>7.272727272727272</v>
      </c>
      <c r="D29" s="14">
        <f>MEDIAN(B29:B38)</f>
        <v>8</v>
      </c>
      <c r="E29" s="15"/>
      <c r="F29" s="16"/>
      <c r="G29" s="16"/>
      <c r="H29" s="17">
        <f>0.0418*A29-71.619+$E$3*SIN((A29+$G$3)/$F$3)</f>
        <v>9.839198753304569</v>
      </c>
      <c r="I29" s="17">
        <f>0.0329*A29-54.644+$E$5*SIN((A29+$G$5)/$F$5)</f>
        <v>10.10889875330458</v>
      </c>
    </row>
    <row r="30" ht="20.7" customHeight="1">
      <c r="A30" s="14">
        <v>1878</v>
      </c>
      <c r="B30" s="14">
        <v>12</v>
      </c>
      <c r="C30" s="14">
        <f>AVERAGEA(B30:B39)</f>
        <v>8.272727272727273</v>
      </c>
      <c r="D30" s="14">
        <f>MEDIAN(B30:B39)</f>
        <v>8</v>
      </c>
      <c r="E30" s="15"/>
      <c r="F30" s="16"/>
      <c r="G30" s="16"/>
      <c r="H30" s="17">
        <f>0.0418*A30-71.619+$E$3*SIN((A30+$G$3)/$F$3)</f>
        <v>9.870911524281279</v>
      </c>
      <c r="I30" s="17">
        <f>0.0329*A30-54.644+$E$5*SIN((A30+$G$5)/$F$5)</f>
        <v>10.13171152428128</v>
      </c>
    </row>
    <row r="31" ht="20.7" customHeight="1">
      <c r="A31" s="14">
        <v>1879</v>
      </c>
      <c r="B31" s="14">
        <v>8</v>
      </c>
      <c r="C31" s="14">
        <f>AVERAGEA(B31:B40)</f>
        <v>8</v>
      </c>
      <c r="D31" s="14">
        <f>MEDIAN(B31:B40)</f>
        <v>8</v>
      </c>
      <c r="E31" s="15"/>
      <c r="F31" s="16"/>
      <c r="G31" s="16"/>
      <c r="H31" s="17">
        <f>0.0418*A31-71.619+$E$3*SIN((A31+$G$3)/$F$3)</f>
        <v>9.872754084308486</v>
      </c>
      <c r="I31" s="17">
        <f>0.0329*A31-54.644+$E$5*SIN((A31+$G$5)/$F$5)</f>
        <v>10.12465408430849</v>
      </c>
    </row>
    <row r="32" ht="20.7" customHeight="1">
      <c r="A32" s="14">
        <v>1880</v>
      </c>
      <c r="B32" s="14">
        <v>11</v>
      </c>
      <c r="C32" s="14">
        <f>AVERAGEA(B32:B41)</f>
        <v>8.090909090909092</v>
      </c>
      <c r="D32" s="14">
        <f>MEDIAN(B32:B41)</f>
        <v>8.5</v>
      </c>
      <c r="E32" s="22">
        <f>'AveragesMedians - Testing Trend'!N32</f>
        <v>-42.41055555555555</v>
      </c>
      <c r="F32" s="17">
        <f>AVERAGEA(E32:E41)</f>
        <v>-37.65141767676768</v>
      </c>
      <c r="G32" s="17">
        <f>MEDIAN(E32:E41)</f>
        <v>-41.78849166666667</v>
      </c>
      <c r="H32" s="17">
        <f>0.0418*A32-71.619+$E$3*SIN((A32+$G$3)/$F$3)</f>
        <v>9.845125674918236</v>
      </c>
      <c r="I32" s="17">
        <f>0.0329*A32-54.644+$E$5*SIN((A32+$G$5)/$F$5)</f>
        <v>10.08812567491825</v>
      </c>
    </row>
    <row r="33" ht="20.7" customHeight="1">
      <c r="A33" s="14">
        <v>1881</v>
      </c>
      <c r="B33" s="14">
        <v>7</v>
      </c>
      <c r="C33" s="14">
        <f>AVERAGEA(B33:B42)</f>
        <v>7.454545454545454</v>
      </c>
      <c r="D33" s="14">
        <f>MEDIAN(B33:B42)</f>
        <v>7.5</v>
      </c>
      <c r="E33" s="22">
        <f>'AveragesMedians - Testing Trend'!N33</f>
        <v>-39.40666666666667</v>
      </c>
      <c r="F33" s="17">
        <f>AVERAGEA(E33:E42)</f>
        <v>-38.79588232323233</v>
      </c>
      <c r="G33" s="17">
        <f>MEDIAN(E33:E42)</f>
        <v>-41.78849166666667</v>
      </c>
      <c r="H33" s="17">
        <f>0.0418*A33-71.619+$E$3*SIN((A33+$G$3)/$F$3)</f>
        <v>9.788720001827194</v>
      </c>
      <c r="I33" s="17">
        <f>0.0329*A33-54.644+$E$5*SIN((A33+$G$5)/$F$5)</f>
        <v>10.02282000182719</v>
      </c>
    </row>
    <row r="34" ht="20.7" customHeight="1">
      <c r="A34" s="14">
        <v>1882</v>
      </c>
      <c r="B34" s="14">
        <v>6</v>
      </c>
      <c r="C34" s="14">
        <f>AVERAGEA(B34:B43)</f>
        <v>7.727272727272728</v>
      </c>
      <c r="D34" s="14">
        <f>MEDIAN(B34:B43)</f>
        <v>8.5</v>
      </c>
      <c r="E34" s="22">
        <f>'AveragesMedians - Testing Trend'!N34</f>
        <v>-40.27977777777778</v>
      </c>
      <c r="F34" s="17">
        <f>AVERAGEA(E34:E43)</f>
        <v>-39.63932171717172</v>
      </c>
      <c r="G34" s="17">
        <f>MEDIAN(E34:E43)</f>
        <v>-42.82821388888889</v>
      </c>
      <c r="H34" s="17">
        <f>0.0418*A34-71.619+$E$3*SIN((A34+$G$3)/$F$3)</f>
        <v>9.704518303658332</v>
      </c>
      <c r="I34" s="17">
        <f>0.0329*A34-54.644+$E$5*SIN((A34+$G$5)/$F$5)</f>
        <v>9.929718303658341</v>
      </c>
    </row>
    <row r="35" ht="20.7" customHeight="1">
      <c r="A35" s="14">
        <v>1883</v>
      </c>
      <c r="B35" s="14">
        <v>4</v>
      </c>
      <c r="C35" s="14">
        <f>AVERAGEA(B35:B44)</f>
        <v>8</v>
      </c>
      <c r="D35" s="14">
        <f>MEDIAN(B35:B44)</f>
        <v>9</v>
      </c>
      <c r="E35" s="22">
        <f>'AveragesMedians - Testing Trend'!N35</f>
        <v>-41.50166666666667</v>
      </c>
      <c r="F35" s="17">
        <f>AVERAGEA(E35:E44)</f>
        <v>-39.81898838383839</v>
      </c>
      <c r="G35" s="17">
        <f>MEDIAN(E35:E44)</f>
        <v>-42.91861111111112</v>
      </c>
      <c r="H35" s="17">
        <f>0.0418*A35-71.619+$E$3*SIN((A35+$G$3)/$F$3)</f>
        <v>9.593779547729222</v>
      </c>
      <c r="I35" s="17">
        <f>0.0329*A35-54.644+$E$5*SIN((A35+$G$5)/$F$5)</f>
        <v>9.810079547729233</v>
      </c>
    </row>
    <row r="36" ht="20.7" customHeight="1">
      <c r="A36" s="14">
        <v>1884</v>
      </c>
      <c r="B36" s="14">
        <v>4</v>
      </c>
      <c r="C36" s="14">
        <f>AVERAGEA(B36:B45)</f>
        <v>8.727272727272727</v>
      </c>
      <c r="D36" s="14">
        <f>MEDIAN(B36:B45)</f>
        <v>9</v>
      </c>
      <c r="E36" s="22">
        <f>'AveragesMedians - Testing Trend'!N36</f>
        <v>-45.71161111111111</v>
      </c>
      <c r="F36" s="17">
        <f>AVERAGEA(E36:E45)</f>
        <v>-40.89841262626263</v>
      </c>
      <c r="G36" s="17">
        <f>MEDIAN(E36:E45)</f>
        <v>-44.64636111111111</v>
      </c>
      <c r="H36" s="17">
        <f>0.0418*A36-71.619+$E$3*SIN((A36+$G$3)/$F$3)</f>
        <v>9.458027850866475</v>
      </c>
      <c r="I36" s="17">
        <f>0.0329*A36-54.644+$E$5*SIN((A36+$G$5)/$F$5)</f>
        <v>9.665427850866475</v>
      </c>
    </row>
    <row r="37" ht="20.7" customHeight="1">
      <c r="A37" s="14">
        <v>1885</v>
      </c>
      <c r="B37" s="14">
        <v>8</v>
      </c>
      <c r="C37" s="14">
        <f>AVERAGEA(B37:B46)</f>
        <v>9</v>
      </c>
      <c r="D37" s="14">
        <f>MEDIAN(B37:B46)</f>
        <v>9</v>
      </c>
      <c r="E37" s="22">
        <f>'AveragesMedians - Testing Trend'!N37</f>
        <v>-34.01566666666667</v>
      </c>
      <c r="F37" s="17">
        <f>AVERAGEA(E37:E46)</f>
        <v>-40.48077121212122</v>
      </c>
      <c r="G37" s="17">
        <f>MEDIAN(E37:E46)</f>
        <v>-42.91861111111112</v>
      </c>
      <c r="H37" s="17">
        <f>0.0418*A37-71.619+$E$3*SIN((A37+$G$3)/$F$3)</f>
        <v>9.299037250934331</v>
      </c>
      <c r="I37" s="17">
        <f>0.0329*A37-54.644+$E$5*SIN((A37+$G$5)/$F$5)</f>
        <v>9.497537250934341</v>
      </c>
    </row>
    <row r="38" ht="20.7" customHeight="1">
      <c r="A38" s="14">
        <v>1886</v>
      </c>
      <c r="B38" s="14">
        <v>12</v>
      </c>
      <c r="C38" s="14">
        <f>AVERAGEA(B38:B47)</f>
        <v>8.818181818181818</v>
      </c>
      <c r="D38" s="14">
        <f>MEDIAN(B38:B47)</f>
        <v>9</v>
      </c>
      <c r="E38" s="22">
        <f>'AveragesMedians - Testing Trend'!N38</f>
        <v>-33.90283333333333</v>
      </c>
      <c r="F38" s="17">
        <f>AVERAGEA(E38:E47)</f>
        <v>-41.89484191919192</v>
      </c>
      <c r="G38" s="17">
        <f>MEDIAN(E38:E47)</f>
        <v>-46.13280555555556</v>
      </c>
      <c r="H38" s="17">
        <f>0.0418*A38-71.619+$E$3*SIN((A38+$G$3)/$F$3)</f>
        <v>9.118813981234776</v>
      </c>
      <c r="I38" s="17">
        <f>0.0329*A38-54.644+$E$5*SIN((A38+$G$5)/$F$5)</f>
        <v>9.308413981234789</v>
      </c>
    </row>
    <row r="39" ht="20.7" customHeight="1">
      <c r="A39" s="14">
        <v>1887</v>
      </c>
      <c r="B39" s="14">
        <v>19</v>
      </c>
      <c r="C39" s="14">
        <f>AVERAGEA(B39:B48)</f>
        <v>8.363636363636363</v>
      </c>
      <c r="D39" s="14">
        <f>MEDIAN(B39:B48)</f>
        <v>9</v>
      </c>
      <c r="E39" s="22">
        <f>'AveragesMedians - Testing Trend'!N39</f>
        <v>-51.28038888888889</v>
      </c>
      <c r="F39" s="17">
        <f>AVERAGEA(E39:E48)</f>
        <v>-42.58973585858586</v>
      </c>
      <c r="G39" s="17">
        <f>MEDIAN(E39:E48)</f>
        <v>-46.13280555555556</v>
      </c>
      <c r="H39" s="17">
        <f>0.0418*A39-71.619+$E$3*SIN((A39+$G$3)/$F$3)</f>
        <v>8.919576424887456</v>
      </c>
      <c r="I39" s="17">
        <f>0.0329*A39-54.644+$E$5*SIN((A39+$G$5)/$F$5)</f>
        <v>9.100276424887458</v>
      </c>
    </row>
    <row r="40" ht="20.7" customHeight="1">
      <c r="A40" s="14">
        <v>1888</v>
      </c>
      <c r="B40" s="14">
        <v>9</v>
      </c>
      <c r="C40" s="14">
        <f>AVERAGEA(B40:B49)</f>
        <v>7.181818181818182</v>
      </c>
      <c r="D40" s="14">
        <f>MEDIAN(B40:B49)</f>
        <v>8</v>
      </c>
      <c r="E40" s="22">
        <f>'AveragesMedians - Testing Trend'!N40</f>
        <v>-42.07531666666667</v>
      </c>
      <c r="F40" s="17">
        <f>AVERAGEA(E40:E49)</f>
        <v>-41.85232676767677</v>
      </c>
      <c r="G40" s="17">
        <f>MEDIAN(E40:E49)</f>
        <v>-43.375</v>
      </c>
      <c r="H40" s="17">
        <f>0.0418*A40-71.619+$E$3*SIN((A40+$G$3)/$F$3)</f>
        <v>8.703732949479079</v>
      </c>
      <c r="I40" s="17">
        <f>0.0329*A40-54.644+$E$5*SIN((A40+$G$5)/$F$5)</f>
        <v>8.875532949479084</v>
      </c>
    </row>
    <row r="41" ht="20.7" customHeight="1">
      <c r="A41" s="14">
        <v>1889</v>
      </c>
      <c r="B41" s="14">
        <v>9</v>
      </c>
      <c r="C41" s="14">
        <f>AVERAGEA(B41:B50)</f>
        <v>7.363636363636363</v>
      </c>
      <c r="D41" s="14">
        <f>MEDIAN(B41:B50)</f>
        <v>8</v>
      </c>
      <c r="E41" s="22">
        <f>'AveragesMedians - Testing Trend'!N41</f>
        <v>-43.58111111111111</v>
      </c>
      <c r="F41" s="17">
        <f>AVERAGEA(E41:E50)</f>
        <v>-42.71967171717172</v>
      </c>
      <c r="G41" s="17">
        <f>MEDIAN(E41:E50)</f>
        <v>-46.13280555555556</v>
      </c>
      <c r="H41" s="17">
        <f>0.0418*A41-71.619+$E$3*SIN((A41+$G$3)/$F$3)</f>
        <v>8.473857843450277</v>
      </c>
      <c r="I41" s="17">
        <f>0.0329*A41-54.644+$E$5*SIN((A41+$G$5)/$F$5)</f>
        <v>8.636757843450278</v>
      </c>
    </row>
    <row r="42" ht="20.7" customHeight="1">
      <c r="A42" s="14">
        <v>1890</v>
      </c>
      <c r="B42" s="14">
        <v>4</v>
      </c>
      <c r="C42" s="14">
        <f>AVERAGEA(B42:B51)</f>
        <v>7.454545454545454</v>
      </c>
      <c r="D42" s="14">
        <f>MEDIAN(B42:B51)</f>
        <v>8</v>
      </c>
      <c r="E42" s="22">
        <f>'AveragesMedians - Testing Trend'!N42</f>
        <v>-54.99966666666666</v>
      </c>
      <c r="F42" s="17">
        <f>AVERAGEA(E42:E51)</f>
        <v>-42.91896464646465</v>
      </c>
      <c r="G42" s="17">
        <f>MEDIAN(E42:E51)</f>
        <v>-47.22891666666667</v>
      </c>
      <c r="H42" s="17">
        <f>0.0418*A42-71.619+$E$3*SIN((A42+$G$3)/$F$3)</f>
        <v>8.232665594656611</v>
      </c>
      <c r="I42" s="17">
        <f>0.0329*A42-54.644+$E$5*SIN((A42+$G$5)/$F$5)</f>
        <v>8.386665594656614</v>
      </c>
    </row>
    <row r="43" ht="20.7" customHeight="1">
      <c r="A43" s="14">
        <v>1891</v>
      </c>
      <c r="B43" s="14">
        <v>10</v>
      </c>
      <c r="C43" s="14">
        <f>AVERAGEA(B43:B52)</f>
        <v>7.727272727272728</v>
      </c>
      <c r="D43" s="14">
        <f>MEDIAN(B43:B52)</f>
        <v>8</v>
      </c>
      <c r="E43" s="22">
        <f>'AveragesMedians - Testing Trend'!N43</f>
        <v>-48.68450000000001</v>
      </c>
      <c r="F43" s="17">
        <f>AVERAGEA(E43:E52)</f>
        <v>-41.86066161616161</v>
      </c>
      <c r="G43" s="17">
        <f>MEDIAN(E43:E52)</f>
        <v>-44.56583333333333</v>
      </c>
      <c r="H43" s="17">
        <f>0.0418*A43-71.619+$E$3*SIN((A43+$G$3)/$F$3)</f>
        <v>7.982983768103242</v>
      </c>
      <c r="I43" s="17">
        <f>0.0329*A43-54.644+$E$5*SIN((A43+$G$5)/$F$5)</f>
        <v>8.128083768103249</v>
      </c>
    </row>
    <row r="44" ht="20.7" customHeight="1">
      <c r="A44" s="14">
        <v>1892</v>
      </c>
      <c r="B44" s="14">
        <v>9</v>
      </c>
      <c r="C44" s="14">
        <f>AVERAGEA(B44:B53)</f>
        <v>8</v>
      </c>
      <c r="D44" s="14">
        <f>MEDIAN(B44:B53)</f>
        <v>8</v>
      </c>
      <c r="E44" s="22">
        <f>'AveragesMedians - Testing Trend'!N44</f>
        <v>-42.25611111111112</v>
      </c>
      <c r="F44" s="17">
        <f>AVERAGEA(E44:E53)</f>
        <v>-41.95048484848486</v>
      </c>
      <c r="G44" s="17">
        <f>MEDIAN(E44:E53)</f>
        <v>-44.56583333333333</v>
      </c>
      <c r="H44" s="17">
        <f>0.0418*A44-71.619+$E$3*SIN((A44+$G$3)/$F$3)</f>
        <v>7.727724753849937</v>
      </c>
      <c r="I44" s="17">
        <f>0.0329*A44-54.644+$E$5*SIN((A44+$G$5)/$F$5)</f>
        <v>7.86392475384994</v>
      </c>
    </row>
    <row r="45" ht="20.7" customHeight="1">
      <c r="A45" s="14">
        <v>1893</v>
      </c>
      <c r="B45" s="14">
        <v>12</v>
      </c>
      <c r="C45" s="14">
        <f>AVERAGEA(B45:B54)</f>
        <v>7.636363636363637</v>
      </c>
      <c r="D45" s="14">
        <f>MEDIAN(B45:B54)</f>
        <v>7</v>
      </c>
      <c r="E45" s="22">
        <f>'AveragesMedians - Testing Trend'!N45</f>
        <v>-53.37533333333333</v>
      </c>
      <c r="F45" s="17">
        <f>AVERAGEA(E45:E54)</f>
        <v>-41.78132323232323</v>
      </c>
      <c r="G45" s="17">
        <f>MEDIAN(E45:E54)</f>
        <v>-44.56583333333333</v>
      </c>
      <c r="H45" s="17">
        <f>0.0418*A45-71.619+$E$3*SIN((A45+$G$3)/$F$3)</f>
        <v>7.469856667372602</v>
      </c>
      <c r="I45" s="17">
        <f>0.0329*A45-54.644+$E$5*SIN((A45+$G$5)/$F$5)</f>
        <v>7.597156667372607</v>
      </c>
    </row>
    <row r="46" ht="20.7" customHeight="1">
      <c r="A46" s="14">
        <v>1894</v>
      </c>
      <c r="B46" s="14">
        <v>7</v>
      </c>
      <c r="C46" s="14">
        <f>AVERAGEA(B46:B55)</f>
        <v>7.454545454545454</v>
      </c>
      <c r="D46" s="14">
        <f>MEDIAN(B46:B55)</f>
        <v>7</v>
      </c>
      <c r="E46" s="22">
        <f>'AveragesMedians - Testing Trend'!N46</f>
        <v>-41.11755555555555</v>
      </c>
      <c r="F46" s="17">
        <f>AVERAGEA(E46:E55)</f>
        <v>-42.16106565656566</v>
      </c>
      <c r="G46" s="17">
        <f>MEDIAN(E46:E55)</f>
        <v>-44.56583333333333</v>
      </c>
      <c r="H46" s="17">
        <f>0.0418*A46-71.619+$E$3*SIN((A46+$G$3)/$F$3)</f>
        <v>7.212373693134148</v>
      </c>
      <c r="I46" s="17">
        <f>0.0329*A46-54.644+$E$5*SIN((A46+$G$5)/$F$5)</f>
        <v>7.330773693134156</v>
      </c>
    </row>
    <row r="47" ht="20.7" customHeight="1">
      <c r="A47" s="14">
        <v>1895</v>
      </c>
      <c r="B47" s="14">
        <v>6</v>
      </c>
      <c r="C47" s="14">
        <f>AVERAGEA(B47:B56)</f>
        <v>7.363636363636363</v>
      </c>
      <c r="D47" s="14">
        <f>MEDIAN(B47:B56)</f>
        <v>7</v>
      </c>
      <c r="E47" s="22">
        <f>'AveragesMedians - Testing Trend'!N47</f>
        <v>-49.57044444444445</v>
      </c>
      <c r="F47" s="17">
        <f>AVERAGEA(E47:E56)</f>
        <v>-44.0195202020202</v>
      </c>
      <c r="G47" s="17">
        <f>MEDIAN(E47:E56)</f>
        <v>-47.67188888888889</v>
      </c>
      <c r="H47" s="17">
        <f>0.0418*A47-71.619+$E$3*SIN((A47+$G$3)/$F$3)</f>
        <v>6.95826616768338</v>
      </c>
      <c r="I47" s="17">
        <f>0.0329*A47-54.644+$E$5*SIN((A47+$G$5)/$F$5)</f>
        <v>7.067766167683377</v>
      </c>
    </row>
    <row r="48" ht="20.7" customHeight="1">
      <c r="A48" s="14">
        <v>1896</v>
      </c>
      <c r="B48" s="14">
        <v>7</v>
      </c>
      <c r="C48" s="14">
        <f>AVERAGEA(B48:B57)</f>
        <v>7.272727272727272</v>
      </c>
      <c r="D48" s="14">
        <f>MEDIAN(B48:B57)</f>
        <v>7</v>
      </c>
      <c r="E48" s="22">
        <f>'AveragesMedians - Testing Trend'!N48</f>
        <v>-41.54666666666666</v>
      </c>
      <c r="F48" s="17">
        <f>AVERAGEA(E48:E57)</f>
        <v>-44.33328787878788</v>
      </c>
      <c r="G48" s="17">
        <f>MEDIAN(E48:E57)</f>
        <v>-47.72294444444444</v>
      </c>
      <c r="H48" s="17">
        <f>0.0418*A48-71.619+$E$3*SIN((A48+$G$3)/$F$3)</f>
        <v>6.710490701200552</v>
      </c>
      <c r="I48" s="17">
        <f>0.0329*A48-54.644+$E$5*SIN((A48+$G$5)/$F$5)</f>
        <v>6.811090701200559</v>
      </c>
    </row>
    <row r="49" ht="20.7" customHeight="1">
      <c r="A49" s="14">
        <v>1897</v>
      </c>
      <c r="B49" s="14">
        <v>6</v>
      </c>
      <c r="C49" s="14">
        <f>AVERAGEA(B49:B58)</f>
        <v>7.636363636363637</v>
      </c>
      <c r="D49" s="14">
        <f>MEDIAN(B49:B58)</f>
        <v>8.5</v>
      </c>
      <c r="E49" s="22">
        <f>'AveragesMedians - Testing Trend'!N49</f>
        <v>-43.16888888888889</v>
      </c>
      <c r="F49" s="17">
        <f>AVERAGEA(E49:E58)</f>
        <v>-45.28581313131313</v>
      </c>
      <c r="G49" s="17">
        <f>MEDIAN(E49:E58)</f>
        <v>-50.64433333333334</v>
      </c>
      <c r="H49" s="17">
        <f>0.0418*A49-71.619+$E$3*SIN((A49+$G$3)/$F$3)</f>
        <v>6.471940636025773</v>
      </c>
      <c r="I49" s="17">
        <f>0.0329*A49-54.644+$E$5*SIN((A49+$G$5)/$F$5)</f>
        <v>6.563640636025783</v>
      </c>
    </row>
    <row r="50" ht="20.7" customHeight="1">
      <c r="A50" s="14">
        <v>1898</v>
      </c>
      <c r="B50" s="14">
        <v>11</v>
      </c>
      <c r="C50" s="14">
        <f>AVERAGEA(B50:B59)</f>
        <v>7.545454545454546</v>
      </c>
      <c r="D50" s="14">
        <f>MEDIAN(B50:B59)</f>
        <v>8.5</v>
      </c>
      <c r="E50" s="22">
        <f>'AveragesMedians - Testing Trend'!N50</f>
        <v>-51.61611111111111</v>
      </c>
      <c r="F50" s="17">
        <f>AVERAGEA(E50:E59)</f>
        <v>-46.19033838383839</v>
      </c>
      <c r="G50" s="17">
        <f>MEDIAN(E50:E59)</f>
        <v>-51.82027777777778</v>
      </c>
      <c r="H50" s="17">
        <f>0.0418*A50-71.619+$E$3*SIN((A50+$G$3)/$F$3)</f>
        <v>6.245417137339031</v>
      </c>
      <c r="I50" s="17">
        <f>0.0329*A50-54.644+$E$5*SIN((A50+$G$5)/$F$5)</f>
        <v>6.328217137339029</v>
      </c>
    </row>
    <row r="51" ht="20.7" customHeight="1">
      <c r="A51" s="14">
        <v>1899</v>
      </c>
      <c r="B51" s="14">
        <v>10</v>
      </c>
      <c r="C51" s="14">
        <f>AVERAGEA(B51:B60)</f>
        <v>7.454545454545454</v>
      </c>
      <c r="D51" s="14">
        <f>MEDIAN(B51:B60)</f>
        <v>8.5</v>
      </c>
      <c r="E51" s="22">
        <f>'AveragesMedians - Testing Trend'!N51</f>
        <v>-45.77333333333333</v>
      </c>
      <c r="F51" s="17">
        <f>AVERAGEA(E51:E60)</f>
        <v>-47.04872222222222</v>
      </c>
      <c r="G51" s="17">
        <f>MEDIAN(E51:E60)</f>
        <v>-52.52316666666667</v>
      </c>
      <c r="H51" s="17">
        <f>0.0418*A51-71.619+$E$3*SIN((A51+$G$3)/$F$3)</f>
        <v>6.033601204843139</v>
      </c>
      <c r="I51" s="17">
        <f>0.0329*A51-54.644+$E$5*SIN((A51+$G$5)/$F$5)</f>
        <v>6.107501204843148</v>
      </c>
    </row>
    <row r="52" ht="20.7" customHeight="1">
      <c r="A52" s="14">
        <v>1900</v>
      </c>
      <c r="B52" s="14">
        <v>7</v>
      </c>
      <c r="C52" s="14">
        <f>AVERAGEA(B52:B61)</f>
        <v>7.636363636363637</v>
      </c>
      <c r="D52" s="14">
        <f>MEDIAN(B52:B61)</f>
        <v>8.5</v>
      </c>
      <c r="E52" s="22">
        <f>'AveragesMedians - Testing Trend'!N52</f>
        <v>-43.35833333333333</v>
      </c>
      <c r="F52" s="17">
        <f>AVERAGEA(E52:E61)</f>
        <v>-48.5305707070707</v>
      </c>
      <c r="G52" s="17">
        <f>MEDIAN(E52:E61)</f>
        <v>-53.07027777777778</v>
      </c>
      <c r="H52" s="17">
        <f>0.0418*A52-71.619+$E$3*SIN((A52+$G$3)/$F$3)</f>
        <v>5.839026885101328</v>
      </c>
      <c r="I52" s="17">
        <f>0.0329*A52-54.644+$E$5*SIN((A52+$G$5)/$F$5)</f>
        <v>5.90402688510134</v>
      </c>
    </row>
    <row r="53" ht="20.7" customHeight="1">
      <c r="A53" s="14">
        <v>1901</v>
      </c>
      <c r="B53" s="14">
        <v>13</v>
      </c>
      <c r="C53" s="14">
        <f>AVERAGEA(B53:B62)</f>
        <v>7.454545454545454</v>
      </c>
      <c r="D53" s="14">
        <f>MEDIAN(B53:B62)</f>
        <v>8</v>
      </c>
      <c r="E53" s="22">
        <f>'AveragesMedians - Testing Trend'!N53</f>
        <v>-49.67255555555555</v>
      </c>
      <c r="F53" s="17">
        <f>AVERAGEA(E53:E62)</f>
        <v>-50.07883333333334</v>
      </c>
      <c r="G53" s="17">
        <f>MEDIAN(E53:E62)</f>
        <v>-55.33558333333333</v>
      </c>
      <c r="H53" s="17">
        <f>0.0418*A53-71.619+$E$3*SIN((A53+$G$3)/$F$3)</f>
        <v>5.66405595218151</v>
      </c>
      <c r="I53" s="17">
        <f>0.0329*A53-54.644+$E$5*SIN((A53+$G$5)/$F$5)</f>
        <v>5.720155952181511</v>
      </c>
    </row>
    <row r="54" ht="20.7" customHeight="1">
      <c r="A54" s="14">
        <v>1902</v>
      </c>
      <c r="B54" s="14">
        <v>5</v>
      </c>
      <c r="C54" s="14">
        <f>AVERAGEA(B54:B63)</f>
        <v>6.818181818181818</v>
      </c>
      <c r="D54" s="14">
        <f>MEDIAN(B54:B63)</f>
        <v>6</v>
      </c>
      <c r="E54" s="22">
        <f>'AveragesMedians - Testing Trend'!N54</f>
        <v>-40.39533333333333</v>
      </c>
      <c r="F54" s="17">
        <f>AVERAGEA(E54:E63)</f>
        <v>-51.22358585858586</v>
      </c>
      <c r="G54" s="17">
        <f>MEDIAN(E54:E63)</f>
        <v>-58.97086111111111</v>
      </c>
      <c r="H54" s="17">
        <f>0.0418*A54-71.619+$E$3*SIN((A54+$G$3)/$F$3)</f>
        <v>5.510854309590396</v>
      </c>
      <c r="I54" s="17">
        <f>0.0329*A54-54.644+$E$5*SIN((A54+$G$5)/$F$5)</f>
        <v>5.558054309590407</v>
      </c>
    </row>
    <row r="55" ht="20.7" customHeight="1">
      <c r="A55" s="14">
        <v>1903</v>
      </c>
      <c r="B55" s="14">
        <v>10</v>
      </c>
      <c r="C55" s="14">
        <f>AVERAGEA(B55:B64)</f>
        <v>7</v>
      </c>
      <c r="D55" s="14">
        <f>MEDIAN(B55:B64)</f>
        <v>6.5</v>
      </c>
      <c r="E55" s="22">
        <f>'AveragesMedians - Testing Trend'!N55</f>
        <v>-57.55249999999999</v>
      </c>
      <c r="F55" s="17">
        <f>AVERAGEA(E55:E64)</f>
        <v>-52.35109090909091</v>
      </c>
      <c r="G55" s="17">
        <f>MEDIAN(E55:E64)</f>
        <v>-58.97086111111111</v>
      </c>
      <c r="H55" s="17">
        <f>0.0418*A55-71.619+$E$3*SIN((A55+$G$3)/$F$3)</f>
        <v>5.381370349281921</v>
      </c>
      <c r="I55" s="17">
        <f>0.0329*A55-54.644+$E$5*SIN((A55+$G$5)/$F$5)</f>
        <v>5.419670349281921</v>
      </c>
    </row>
    <row r="56" ht="20.7" customHeight="1">
      <c r="A56" s="14">
        <v>1904</v>
      </c>
      <c r="B56" s="14">
        <v>6</v>
      </c>
      <c r="C56" s="14">
        <f>AVERAGEA(B56:B65)</f>
        <v>6.636363636363637</v>
      </c>
      <c r="D56" s="14">
        <f>MEDIAN(B56:B65)</f>
        <v>6</v>
      </c>
      <c r="E56" s="22">
        <f>'AveragesMedians - Testing Trend'!N56</f>
        <v>-61.56055555555555</v>
      </c>
      <c r="F56" s="17">
        <f>AVERAGEA(E56:E65)</f>
        <v>-50.90006060606061</v>
      </c>
      <c r="G56" s="17">
        <f>MEDIAN(E56:E65)</f>
        <v>-56.75394444444444</v>
      </c>
      <c r="H56" s="17">
        <f>0.0418*A56-71.619+$E$3*SIN((A56+$G$3)/$F$3)</f>
        <v>5.277315483968454</v>
      </c>
      <c r="I56" s="17">
        <f>0.0329*A56-54.644+$E$5*SIN((A56+$G$5)/$F$5)</f>
        <v>5.306715483968456</v>
      </c>
    </row>
    <row r="57" ht="20.7" customHeight="1">
      <c r="A57" s="14">
        <v>1905</v>
      </c>
      <c r="B57" s="14">
        <v>5</v>
      </c>
      <c r="C57" s="14">
        <f>AVERAGEA(B57:B66)</f>
        <v>6.181818181818182</v>
      </c>
      <c r="D57" s="14">
        <f>MEDIAN(B57:B66)</f>
        <v>6</v>
      </c>
      <c r="E57" s="22">
        <f>'AveragesMedians - Testing Trend'!N57</f>
        <v>-53.02188888888889</v>
      </c>
      <c r="F57" s="17">
        <f>AVERAGEA(E57:E66)</f>
        <v>-49.8139494949495</v>
      </c>
      <c r="G57" s="17">
        <f>MEDIAN(E57:E66)</f>
        <v>-53.07027777777778</v>
      </c>
      <c r="H57" s="17">
        <f>0.0418*A57-71.619+$E$3*SIN((A57+$G$3)/$F$3)</f>
        <v>5.200147047251008</v>
      </c>
      <c r="I57" s="17">
        <f>0.0329*A57-54.644+$E$5*SIN((A57+$G$5)/$F$5)</f>
        <v>5.220647047251013</v>
      </c>
    </row>
    <row r="58" ht="20.7" customHeight="1">
      <c r="A58" s="14">
        <v>1906</v>
      </c>
      <c r="B58" s="14">
        <v>11</v>
      </c>
      <c r="C58" s="14">
        <f>AVERAGEA(B58:B67)</f>
        <v>6.272727272727272</v>
      </c>
      <c r="D58" s="14">
        <f>MEDIAN(B58:B67)</f>
        <v>6</v>
      </c>
      <c r="E58" s="22">
        <f>'AveragesMedians - Testing Trend'!N58</f>
        <v>-52.02444444444445</v>
      </c>
      <c r="F58" s="17">
        <f>AVERAGEA(E58:E67)</f>
        <v>-49.01049494949496</v>
      </c>
      <c r="G58" s="17">
        <f>MEDIAN(E58:E67)</f>
        <v>-52.95827777777778</v>
      </c>
      <c r="H58" s="17">
        <f>0.0418*A58-71.619+$E$3*SIN((A58+$G$3)/$F$3)</f>
        <v>5.151053732423544</v>
      </c>
      <c r="I58" s="17">
        <f>0.0329*A58-54.644+$E$5*SIN((A58+$G$5)/$F$5)</f>
        <v>5.162653732423546</v>
      </c>
    </row>
    <row r="59" ht="20.7" customHeight="1">
      <c r="A59" s="14">
        <v>1907</v>
      </c>
      <c r="B59" s="14">
        <v>5</v>
      </c>
      <c r="C59" s="14">
        <f>AVERAGEA(B59:B68)</f>
        <v>6.636363636363637</v>
      </c>
      <c r="D59" s="14">
        <f>MEDIAN(B59:B68)</f>
        <v>6</v>
      </c>
      <c r="E59" s="22">
        <f>'AveragesMedians - Testing Trend'!N59</f>
        <v>-53.11866666666666</v>
      </c>
      <c r="F59" s="17">
        <f>AVERAGEA(E59:E68)</f>
        <v>-47.90205176767677</v>
      </c>
      <c r="G59" s="17">
        <f>MEDIAN(E59:E68)</f>
        <v>-52.95827777777778</v>
      </c>
      <c r="H59" s="17">
        <f>0.0418*A59-71.619+$E$3*SIN((A59+$G$3)/$F$3)</f>
        <v>5.130943715442442</v>
      </c>
      <c r="I59" s="17">
        <f>0.0329*A59-54.644+$E$5*SIN((A59+$G$5)/$F$5)</f>
        <v>5.133643715442446</v>
      </c>
    </row>
    <row r="60" ht="20.7" customHeight="1">
      <c r="A60" s="14">
        <v>1908</v>
      </c>
      <c r="B60" s="14">
        <v>10</v>
      </c>
      <c r="C60" s="14">
        <f>AVERAGEA(B60:B69)</f>
        <v>6.545454545454546</v>
      </c>
      <c r="D60" s="14">
        <f>MEDIAN(B60:B69)</f>
        <v>6</v>
      </c>
      <c r="E60" s="22">
        <f>'AveragesMedians - Testing Trend'!N60</f>
        <v>-61.05833333333333</v>
      </c>
      <c r="F60" s="17">
        <f>AVERAGEA(E60:E69)</f>
        <v>-47.57161742424242</v>
      </c>
      <c r="G60" s="17">
        <f>MEDIAN(E60:E69)</f>
        <v>-51.20561111111111</v>
      </c>
      <c r="H60" s="17">
        <f>0.0418*A60-71.619+$E$3*SIN((A60+$G$3)/$F$3)</f>
        <v>5.140435580732691</v>
      </c>
      <c r="I60" s="17">
        <f>0.0329*A60-54.644+$E$5*SIN((A60+$G$5)/$F$5)</f>
        <v>5.134235580732699</v>
      </c>
    </row>
    <row r="61" ht="20.7" customHeight="1">
      <c r="A61" s="14">
        <v>1909</v>
      </c>
      <c r="B61" s="14">
        <v>12</v>
      </c>
      <c r="C61" s="14">
        <f>AVERAGEA(B61:B70)</f>
        <v>6.181818181818182</v>
      </c>
      <c r="D61" s="14">
        <f>MEDIAN(B61:B70)</f>
        <v>6</v>
      </c>
      <c r="E61" s="22">
        <f>'AveragesMedians - Testing Trend'!N61</f>
        <v>-62.07366666666667</v>
      </c>
      <c r="F61" s="17">
        <f>AVERAGEA(E61:E70)</f>
        <v>-46.13580934343434</v>
      </c>
      <c r="G61" s="17">
        <f>MEDIAN(E61:E70)</f>
        <v>-49.54861111111111</v>
      </c>
      <c r="H61" s="17">
        <f>0.0418*A61-71.619+$E$3*SIN((A61+$G$3)/$F$3)</f>
        <v>5.179852140496659</v>
      </c>
      <c r="I61" s="17">
        <f>0.0329*A61-54.644+$E$5*SIN((A61+$G$5)/$F$5)</f>
        <v>5.164752140496662</v>
      </c>
    </row>
    <row r="62" ht="20.7" customHeight="1">
      <c r="A62" s="14">
        <v>1910</v>
      </c>
      <c r="B62" s="14">
        <v>5</v>
      </c>
      <c r="C62" s="14">
        <f>AVERAGEA(B62:B71)</f>
        <v>5.545454545454546</v>
      </c>
      <c r="D62" s="14">
        <f>MEDIAN(B62:B71)</f>
        <v>6</v>
      </c>
      <c r="E62" s="22">
        <f>'AveragesMedians - Testing Trend'!N62</f>
        <v>-60.38922222222222</v>
      </c>
      <c r="F62" s="17">
        <f>AVERAGEA(E62:E71)</f>
        <v>-43.42499116161616</v>
      </c>
      <c r="G62" s="17">
        <f>MEDIAN(E62:E71)</f>
        <v>-47.37416666666667</v>
      </c>
      <c r="H62" s="17">
        <f>0.0418*A62-71.619+$E$3*SIN((A62+$G$3)/$F$3)</f>
        <v>5.249217209281293</v>
      </c>
      <c r="I62" s="17">
        <f>0.0329*A62-54.644+$E$5*SIN((A62+$G$5)/$F$5)</f>
        <v>5.225217209281299</v>
      </c>
    </row>
    <row r="63" ht="20.7" customHeight="1">
      <c r="A63" s="14">
        <v>1911</v>
      </c>
      <c r="B63" s="14">
        <v>6</v>
      </c>
      <c r="C63" s="14">
        <f>AVERAGEA(B63:B72)</f>
        <v>5.545454545454546</v>
      </c>
      <c r="D63" s="14">
        <f>MEDIAN(B63:B72)</f>
        <v>6</v>
      </c>
      <c r="E63" s="22">
        <f>'AveragesMedians - Testing Trend'!N63</f>
        <v>-62.26483333333334</v>
      </c>
      <c r="F63" s="17">
        <f>AVERAGEA(E63:E72)</f>
        <v>-41.22756691919192</v>
      </c>
      <c r="G63" s="17">
        <f>MEDIAN(E63:E72)</f>
        <v>-44.72416666666667</v>
      </c>
      <c r="H63" s="17">
        <f>0.0418*A63-71.619+$E$3*SIN((A63+$G$3)/$F$3)</f>
        <v>5.348255366031111</v>
      </c>
      <c r="I63" s="17">
        <f>0.0329*A63-54.644+$E$5*SIN((A63+$G$5)/$F$5)</f>
        <v>5.31535536603112</v>
      </c>
    </row>
    <row r="64" ht="20.7" customHeight="1">
      <c r="A64" s="14">
        <v>1912</v>
      </c>
      <c r="B64" s="14">
        <v>7</v>
      </c>
      <c r="C64" s="14">
        <f>AVERAGEA(B64:B73)</f>
        <v>5.636363636363637</v>
      </c>
      <c r="D64" s="14">
        <f>MEDIAN(B64:B73)</f>
        <v>6</v>
      </c>
      <c r="E64" s="22">
        <f>'AveragesMedians - Testing Trend'!N64</f>
        <v>-52.79788888888889</v>
      </c>
      <c r="F64" s="17">
        <f>AVERAGEA(E64:E73)</f>
        <v>-39.97498106060606</v>
      </c>
      <c r="G64" s="17">
        <f>MEDIAN(E64:E73)</f>
        <v>-44.72416666666667</v>
      </c>
      <c r="H64" s="17">
        <f>0.0418*A64-71.619+$E$3*SIN((A64+$G$3)/$F$3)</f>
        <v>5.476394706004331</v>
      </c>
      <c r="I64" s="17">
        <f>0.0329*A64-54.644+$E$5*SIN((A64+$G$5)/$F$5)</f>
        <v>5.434594706004329</v>
      </c>
    </row>
    <row r="65" ht="20.7" customHeight="1">
      <c r="A65" s="14">
        <v>1913</v>
      </c>
      <c r="B65" s="14">
        <v>6</v>
      </c>
      <c r="C65" s="14">
        <f>AVERAGEA(B65:B74)</f>
        <v>5.454545454545454</v>
      </c>
      <c r="D65" s="14">
        <f>MEDIAN(B65:B74)</f>
        <v>5.5</v>
      </c>
      <c r="E65" s="22">
        <f>'AveragesMedians - Testing Trend'!N65</f>
        <v>-41.59116666666667</v>
      </c>
      <c r="F65" s="17">
        <f>AVERAGEA(E65:E74)</f>
        <v>-39.75590025252524</v>
      </c>
      <c r="G65" s="17">
        <f>MEDIAN(E65:E74)</f>
        <v>-44.72416666666667</v>
      </c>
      <c r="H65" s="17">
        <f>0.0418*A65-71.619+$E$3*SIN((A65+$G$3)/$F$3)</f>
        <v>5.632772555055857</v>
      </c>
      <c r="I65" s="17">
        <f>0.0329*A65-54.644+$E$5*SIN((A65+$G$5)/$F$5)</f>
        <v>5.582072555055865</v>
      </c>
    </row>
    <row r="66" ht="20.7" customHeight="1">
      <c r="A66" s="14">
        <v>1914</v>
      </c>
      <c r="B66" s="14">
        <v>1</v>
      </c>
      <c r="C66" s="14">
        <f>AVERAGEA(B66:B75)</f>
        <v>5.727272727272728</v>
      </c>
      <c r="D66" s="14">
        <f>MEDIAN(B66:B75)</f>
        <v>5.5</v>
      </c>
      <c r="E66" s="22">
        <f>'AveragesMedians - Testing Trend'!N66</f>
        <v>-49.61333333333333</v>
      </c>
      <c r="F66" s="17">
        <f>AVERAGEA(E66:E75)</f>
        <v>-40.5009558080808</v>
      </c>
      <c r="G66" s="17">
        <f>MEDIAN(E66:E75)</f>
        <v>-46.87541666666667</v>
      </c>
      <c r="H66" s="17">
        <f>0.0418*A66-71.619+$E$3*SIN((A66+$G$3)/$F$3)</f>
        <v>5.816244089192399</v>
      </c>
      <c r="I66" s="17">
        <f>0.0329*A66-54.644+$E$5*SIN((A66+$G$5)/$F$5)</f>
        <v>5.75664408919241</v>
      </c>
    </row>
    <row r="67" ht="20.7" customHeight="1">
      <c r="A67" s="14">
        <v>1915</v>
      </c>
      <c r="B67" s="14">
        <v>6</v>
      </c>
      <c r="C67" s="14">
        <f>AVERAGEA(B67:B76)</f>
        <v>6.636363636363637</v>
      </c>
      <c r="D67" s="14">
        <f>MEDIAN(B67:B76)</f>
        <v>6</v>
      </c>
      <c r="E67" s="22">
        <f>'AveragesMedians - Testing Trend'!N67</f>
        <v>-44.18388888888889</v>
      </c>
      <c r="F67" s="17">
        <f>AVERAGEA(E67:E76)</f>
        <v>-40.61350631313132</v>
      </c>
      <c r="G67" s="17">
        <f>MEDIAN(E67:E76)</f>
        <v>-46.87541666666667</v>
      </c>
      <c r="H67" s="17">
        <f>0.0418*A67-71.619+$E$3*SIN((A67+$G$3)/$F$3)</f>
        <v>6.025393773275263</v>
      </c>
      <c r="I67" s="17">
        <f>0.0329*A67-54.644+$E$5*SIN((A67+$G$5)/$F$5)</f>
        <v>5.956893773275262</v>
      </c>
    </row>
    <row r="68" ht="20.7" customHeight="1">
      <c r="A68" s="14">
        <v>1916</v>
      </c>
      <c r="B68" s="14">
        <v>15</v>
      </c>
      <c r="C68" s="14">
        <f>AVERAGEA(B68:B77)</f>
        <v>6.454545454545454</v>
      </c>
      <c r="D68" s="14">
        <f>MEDIAN(B68:B77)</f>
        <v>5.5</v>
      </c>
      <c r="E68" s="22">
        <f>'AveragesMedians - Testing Trend'!N68</f>
        <v>-39.83156944444444</v>
      </c>
      <c r="F68" s="17">
        <f>AVERAGEA(E68:E77)</f>
        <v>-40.76946085858586</v>
      </c>
      <c r="G68" s="17">
        <f>MEDIAN(E68:E77)</f>
        <v>-47.19288888888889</v>
      </c>
      <c r="H68" s="17">
        <f>0.0418*A68-71.619+$E$3*SIN((A68+$G$3)/$F$3)</f>
        <v>6.258549504579516</v>
      </c>
      <c r="I68" s="17">
        <f>0.0329*A68-54.644+$E$5*SIN((A68+$G$5)/$F$5)</f>
        <v>6.181149504579526</v>
      </c>
    </row>
    <row r="69" ht="20.7" customHeight="1">
      <c r="A69" s="14">
        <v>1917</v>
      </c>
      <c r="B69" s="14">
        <v>4</v>
      </c>
      <c r="C69" s="14">
        <f>AVERAGEA(B69:B78)</f>
        <v>6.090909090909091</v>
      </c>
      <c r="D69" s="14">
        <f>MEDIAN(B69:B78)</f>
        <v>5.5</v>
      </c>
      <c r="E69" s="22">
        <f>'AveragesMedians - Testing Trend'!N69</f>
        <v>-49.48388888888889</v>
      </c>
      <c r="F69" s="17">
        <f>AVERAGEA(E69:E78)</f>
        <v>-40.96638888888889</v>
      </c>
      <c r="G69" s="17">
        <f>MEDIAN(E69:E78)</f>
        <v>-47.19288888888889</v>
      </c>
      <c r="H69" s="17">
        <f>0.0418*A69-71.619+$E$3*SIN((A69+$G$3)/$F$3)</f>
        <v>6.51379931989184</v>
      </c>
      <c r="I69" s="17">
        <f>0.0329*A69-54.644+$E$5*SIN((A69+$G$5)/$F$5)</f>
        <v>6.427499319891853</v>
      </c>
    </row>
    <row r="70" ht="20.7" customHeight="1">
      <c r="A70" s="14">
        <v>1918</v>
      </c>
      <c r="B70" s="14">
        <v>6</v>
      </c>
      <c r="C70" s="14">
        <f>AVERAGEA(B70:B79)</f>
        <v>6.454545454545454</v>
      </c>
      <c r="D70" s="14">
        <f>MEDIAN(B70:B79)</f>
        <v>6.5</v>
      </c>
      <c r="E70" s="22">
        <f>'AveragesMedians - Testing Trend'!N70</f>
        <v>-45.26444444444444</v>
      </c>
      <c r="F70" s="17">
        <f>AVERAGEA(E70:E79)</f>
        <v>-40.47237373737374</v>
      </c>
      <c r="G70" s="17">
        <f>MEDIAN(E70:E79)</f>
        <v>-45.58191666666666</v>
      </c>
      <c r="H70" s="17">
        <f>0.0418*A70-71.619+$E$3*SIN((A70+$G$3)/$F$3)</f>
        <v>6.789010499214653</v>
      </c>
      <c r="I70" s="17">
        <f>0.0329*A70-54.644+$E$5*SIN((A70+$G$5)/$F$5)</f>
        <v>6.693810499214655</v>
      </c>
    </row>
    <row r="71" ht="20.7" customHeight="1">
      <c r="A71" s="14">
        <v>1919</v>
      </c>
      <c r="B71" s="14">
        <v>5</v>
      </c>
      <c r="C71" s="14">
        <f>AVERAGEA(B71:B80)</f>
        <v>6.454545454545454</v>
      </c>
      <c r="D71" s="14">
        <f>MEDIAN(B71:B80)</f>
        <v>6.5</v>
      </c>
      <c r="E71" s="22">
        <f>'AveragesMedians - Testing Trend'!N71</f>
        <v>-32.25466666666667</v>
      </c>
      <c r="F71" s="17">
        <f>AVERAGEA(E71:E80)</f>
        <v>-40.64183838383838</v>
      </c>
      <c r="G71" s="17">
        <f>MEDIAN(E71:E80)</f>
        <v>-46.51397222222222</v>
      </c>
      <c r="H71" s="17">
        <f>0.0418*A71-71.619+$E$3*SIN((A71+$G$3)/$F$3)</f>
        <v>7.08185087519967</v>
      </c>
      <c r="I71" s="17">
        <f>0.0329*A71-54.644+$E$5*SIN((A71+$G$5)/$F$5)</f>
        <v>6.977750875199675</v>
      </c>
    </row>
    <row r="72" ht="20.7" customHeight="1">
      <c r="A72" s="14">
        <v>1920</v>
      </c>
      <c r="B72" s="14">
        <v>5</v>
      </c>
      <c r="C72" s="14">
        <f>AVERAGEA(B72:B81)</f>
        <v>6.454545454545454</v>
      </c>
      <c r="D72" s="14">
        <f>MEDIAN(B72:B81)</f>
        <v>6.5</v>
      </c>
      <c r="E72" s="22">
        <f>'AveragesMedians - Testing Trend'!N72</f>
        <v>-36.21755555555555</v>
      </c>
      <c r="F72" s="17">
        <f>AVERAGEA(E72:E81)</f>
        <v>-42.07166666666667</v>
      </c>
      <c r="G72" s="17">
        <f>MEDIAN(E72:E81)</f>
        <v>-47.55566666666667</v>
      </c>
      <c r="H72" s="17">
        <f>0.0418*A72-71.619+$E$3*SIN((A72+$G$3)/$F$3)</f>
        <v>7.389812135392994</v>
      </c>
      <c r="I72" s="17">
        <f>0.0329*A72-54.644+$E$5*SIN((A72+$G$5)/$F$5)</f>
        <v>7.276812135392994</v>
      </c>
    </row>
    <row r="73" ht="20.7" customHeight="1">
      <c r="A73" s="14">
        <v>1921</v>
      </c>
      <c r="B73" s="14">
        <v>7</v>
      </c>
      <c r="C73" s="14">
        <f>AVERAGEA(B73:B82)</f>
        <v>6.272727272727272</v>
      </c>
      <c r="D73" s="14">
        <f>MEDIAN(B73:B82)</f>
        <v>6.5</v>
      </c>
      <c r="E73" s="22">
        <f>'AveragesMedians - Testing Trend'!N73</f>
        <v>-48.48638888888888</v>
      </c>
      <c r="F73" s="17">
        <f>AVERAGEA(E73:E82)</f>
        <v>-42.51653535353535</v>
      </c>
      <c r="G73" s="17">
        <f>MEDIAN(E73:E82)</f>
        <v>-47.55566666666667</v>
      </c>
      <c r="H73" s="17">
        <f>0.0418*A73-71.619+$E$3*SIN((A73+$G$3)/$F$3)</f>
        <v>7.71023488446396</v>
      </c>
      <c r="I73" s="17">
        <f>0.0329*A73-54.644+$E$5*SIN((A73+$G$5)/$F$5)</f>
        <v>7.588334884463963</v>
      </c>
    </row>
    <row r="74" ht="20.7" customHeight="1">
      <c r="A74" s="14">
        <v>1922</v>
      </c>
      <c r="B74" s="14">
        <v>5</v>
      </c>
      <c r="C74" s="14">
        <f>AVERAGEA(B74:B83)</f>
        <v>6.818181818181818</v>
      </c>
      <c r="D74" s="14">
        <f>MEDIAN(B74:B83)</f>
        <v>7</v>
      </c>
      <c r="E74" s="22">
        <f>'AveragesMedians - Testing Trend'!N74</f>
        <v>-50.388</v>
      </c>
      <c r="F74" s="17">
        <f>AVERAGEA(E74:E83)</f>
        <v>-41.79959595959596</v>
      </c>
      <c r="G74" s="17">
        <f>MEDIAN(E74:E83)</f>
        <v>-46.51397222222222</v>
      </c>
      <c r="H74" s="17">
        <f>0.0418*A74-71.619+$E$3*SIN((A74+$G$3)/$F$3)</f>
        <v>8.040335216004381</v>
      </c>
      <c r="I74" s="17">
        <f>0.0329*A74-54.644+$E$5*SIN((A74+$G$5)/$F$5)</f>
        <v>7.909535216004389</v>
      </c>
    </row>
    <row r="75" ht="20.7" customHeight="1">
      <c r="A75" s="14">
        <v>1923</v>
      </c>
      <c r="B75" s="14">
        <v>9</v>
      </c>
      <c r="C75" s="14">
        <f>AVERAGEA(B75:B84)</f>
        <v>7.727272727272728</v>
      </c>
      <c r="D75" s="14">
        <f>MEDIAN(B75:B84)</f>
        <v>8.5</v>
      </c>
      <c r="E75" s="22">
        <f>'AveragesMedians - Testing Trend'!N75</f>
        <v>-49.78677777777777</v>
      </c>
      <c r="F75" s="17">
        <f>AVERAGEA(E75:E84)</f>
        <v>-41.21154545454545</v>
      </c>
      <c r="G75" s="17">
        <f>MEDIAN(E75:E84)</f>
        <v>-44.97455555555555</v>
      </c>
      <c r="H75" s="17">
        <f>0.0418*A75-71.619+$E$3*SIN((A75+$G$3)/$F$3)</f>
        <v>8.37723252840078</v>
      </c>
      <c r="I75" s="17">
        <f>0.0329*A75-54.644+$E$5*SIN((A75+$G$5)/$F$5)</f>
        <v>8.237532528400783</v>
      </c>
    </row>
    <row r="76" ht="20.7" customHeight="1">
      <c r="A76" s="14">
        <v>1924</v>
      </c>
      <c r="B76" s="14">
        <v>11</v>
      </c>
      <c r="C76" s="14">
        <f>AVERAGEA(B76:B85)</f>
        <v>8.727272727272727</v>
      </c>
      <c r="D76" s="14">
        <f>MEDIAN(B76:B85)</f>
        <v>9.5</v>
      </c>
      <c r="E76" s="22">
        <f>'AveragesMedians - Testing Trend'!N76</f>
        <v>-50.85138888888889</v>
      </c>
      <c r="F76" s="17">
        <f>AVERAGEA(E76:E85)</f>
        <v>-40.84313636363635</v>
      </c>
      <c r="G76" s="17">
        <f>MEDIAN(E76:E85)</f>
        <v>-44.892</v>
      </c>
      <c r="H76" s="17">
        <f>0.0418*A76-71.619+$E$3*SIN((A76+$G$3)/$F$3)</f>
        <v>8.717978306853945</v>
      </c>
      <c r="I76" s="17">
        <f>0.0329*A76-54.644+$E$5*SIN((A76+$G$5)/$F$5)</f>
        <v>8.569378306853951</v>
      </c>
    </row>
    <row r="77" ht="20.7" customHeight="1">
      <c r="A77" s="14">
        <v>1925</v>
      </c>
      <c r="B77" s="14">
        <v>4</v>
      </c>
      <c r="C77" s="14">
        <f>AVERAGEA(B77:B86)</f>
        <v>8.909090909090908</v>
      </c>
      <c r="D77" s="14">
        <f>MEDIAN(B77:B86)</f>
        <v>9.5</v>
      </c>
      <c r="E77" s="22">
        <f>'AveragesMedians - Testing Trend'!N77</f>
        <v>-45.89938888888889</v>
      </c>
      <c r="F77" s="17">
        <f>AVERAGEA(E77:E86)</f>
        <v>-40.10606060606062</v>
      </c>
      <c r="G77" s="17">
        <f>MEDIAN(E77:E86)</f>
        <v>-43.98458333333333</v>
      </c>
      <c r="H77" s="17">
        <f>0.0418*A77-71.619+$E$3*SIN((A77+$G$3)/$F$3)</f>
        <v>9.059585583963923</v>
      </c>
      <c r="I77" s="17">
        <f>0.0329*A77-54.644+$E$5*SIN((A77+$G$5)/$F$5)</f>
        <v>8.902085583963931</v>
      </c>
    </row>
    <row r="78" ht="20.7" customHeight="1">
      <c r="A78" s="14">
        <v>1926</v>
      </c>
      <c r="B78" s="14">
        <v>11</v>
      </c>
      <c r="C78" s="14">
        <f>AVERAGEA(B78:B87)</f>
        <v>9.272727272727273</v>
      </c>
      <c r="D78" s="14">
        <f>MEDIAN(B78:B87)</f>
        <v>9.5</v>
      </c>
      <c r="E78" s="22">
        <f>'AveragesMedians - Testing Trend'!N78</f>
        <v>-41.99777777777778</v>
      </c>
      <c r="F78" s="17">
        <f>AVERAGEA(E78:E87)</f>
        <v>-39.75766666666667</v>
      </c>
      <c r="G78" s="17">
        <f>MEDIAN(E78:E87)</f>
        <v>-43.33150000000001</v>
      </c>
      <c r="H78" s="17">
        <f>0.0418*A78-71.619+$E$3*SIN((A78+$G$3)/$F$3)</f>
        <v>9.399058784520955</v>
      </c>
      <c r="I78" s="17">
        <f>0.0329*A78-54.644+$E$5*SIN((A78+$G$5)/$F$5)</f>
        <v>9.232658784520952</v>
      </c>
    </row>
    <row r="79" ht="20.7" customHeight="1">
      <c r="A79" s="14">
        <v>1927</v>
      </c>
      <c r="B79" s="14">
        <v>8</v>
      </c>
      <c r="C79" s="14">
        <f>AVERAGEA(B79:B88)</f>
        <v>9.818181818181818</v>
      </c>
      <c r="D79" s="14">
        <f>MEDIAN(B79:B88)</f>
        <v>10.5</v>
      </c>
      <c r="E79" s="22">
        <f>'AveragesMedians - Testing Trend'!N79</f>
        <v>-44.04972222222222</v>
      </c>
      <c r="F79" s="17">
        <f>AVERAGEA(E79:E88)</f>
        <v>-39.70034848484848</v>
      </c>
      <c r="G79" s="17">
        <f>MEDIAN(E79:E88)</f>
        <v>-43.33150000000001</v>
      </c>
      <c r="H79" s="17">
        <f>0.0418*A79-71.619+$E$3*SIN((A79+$G$3)/$F$3)</f>
        <v>9.733423656302808</v>
      </c>
      <c r="I79" s="17">
        <f>0.0329*A79-54.644+$E$5*SIN((A79+$G$5)/$F$5)</f>
        <v>9.558123656302815</v>
      </c>
    </row>
    <row r="80" ht="20.7" customHeight="1">
      <c r="A80" s="14">
        <v>1928</v>
      </c>
      <c r="B80" s="14">
        <v>6</v>
      </c>
      <c r="C80" s="14">
        <f>AVERAGEA(B80:B89)</f>
        <v>10.09090909090909</v>
      </c>
      <c r="D80" s="14">
        <f>MEDIAN(B80:B89)</f>
        <v>12</v>
      </c>
      <c r="E80" s="22">
        <f>'AveragesMedians - Testing Trend'!N80</f>
        <v>-47.12855555555556</v>
      </c>
      <c r="F80" s="17">
        <f>AVERAGEA(E80:E89)</f>
        <v>-39.02471717171716</v>
      </c>
      <c r="G80" s="17">
        <f>MEDIAN(E80:E89)</f>
        <v>-42.40530555555556</v>
      </c>
      <c r="H80" s="17">
        <f>0.0418*A80-71.619+$E$3*SIN((A80+$G$3)/$F$3)</f>
        <v>10.05975698781957</v>
      </c>
      <c r="I80" s="17">
        <f>0.0329*A80-54.644+$E$5*SIN((A80+$G$5)/$F$5)</f>
        <v>9.875556987819582</v>
      </c>
    </row>
    <row r="81" ht="20.7" customHeight="1">
      <c r="A81" s="14">
        <v>1929</v>
      </c>
      <c r="B81" s="14">
        <v>5</v>
      </c>
      <c r="C81" s="14">
        <f>AVERAGEA(B81:B90)</f>
        <v>10.36363636363636</v>
      </c>
      <c r="D81" s="14">
        <f>MEDIAN(B81:B90)</f>
        <v>12</v>
      </c>
      <c r="E81" s="22">
        <f>'AveragesMedians - Testing Trend'!N81</f>
        <v>-47.98277777777778</v>
      </c>
      <c r="F81" s="17">
        <f>AVERAGEA(E81:E90)</f>
        <v>-38.66543434343435</v>
      </c>
      <c r="G81" s="17">
        <f>MEDIAN(E81:E90)</f>
        <v>-42.40530555555556</v>
      </c>
      <c r="H81" s="17">
        <f>0.0418*A81-71.619+$E$3*SIN((A81+$G$3)/$F$3)</f>
        <v>10.37521581607705</v>
      </c>
      <c r="I81" s="17">
        <f>0.0329*A81-54.644+$E$5*SIN((A81+$G$5)/$F$5)</f>
        <v>10.18211581607705</v>
      </c>
    </row>
    <row r="82" ht="20.7" customHeight="1">
      <c r="A82" s="14">
        <v>1930</v>
      </c>
      <c r="B82" s="14">
        <v>3</v>
      </c>
      <c r="C82" s="14">
        <f>AVERAGEA(B82:B91)</f>
        <v>10.45454545454546</v>
      </c>
      <c r="D82" s="14">
        <f>MEDIAN(B82:B91)</f>
        <v>12</v>
      </c>
      <c r="E82" s="22">
        <f>'AveragesMedians - Testing Trend'!N82</f>
        <v>-41.11111111111111</v>
      </c>
      <c r="F82" s="17">
        <f>AVERAGEA(E82:E91)</f>
        <v>-37.8856191919192</v>
      </c>
      <c r="G82" s="17">
        <f>MEDIAN(E82:E91)</f>
        <v>-41.71716666666666</v>
      </c>
      <c r="H82" s="17">
        <f>0.0418*A82-71.619+$E$3*SIN((A82+$G$3)/$F$3)</f>
        <v>10.67706583252284</v>
      </c>
      <c r="I82" s="17">
        <f>0.0329*A82-54.644+$E$5*SIN((A82+$G$5)/$F$5)</f>
        <v>10.47506583252285</v>
      </c>
    </row>
    <row r="83" ht="20.7" customHeight="1">
      <c r="A83" s="14">
        <v>1931</v>
      </c>
      <c r="B83" s="14">
        <v>13</v>
      </c>
      <c r="C83" s="14">
        <f>AVERAGEA(B83:B92)</f>
        <v>11</v>
      </c>
      <c r="D83" s="14">
        <f>MEDIAN(B83:B92)</f>
        <v>12</v>
      </c>
      <c r="E83" s="22">
        <f>'AveragesMedians - Testing Trend'!N83</f>
        <v>-40.60005555555556</v>
      </c>
      <c r="F83" s="17">
        <f>AVERAGEA(E83:E92)</f>
        <v>-36.65440707070707</v>
      </c>
      <c r="G83" s="17">
        <f>MEDIAN(E83:E92)</f>
        <v>-41.71716666666666</v>
      </c>
      <c r="H83" s="17">
        <f>0.0418*A83-71.619+$E$3*SIN((A83+$G$3)/$F$3)</f>
        <v>10.96270870335374</v>
      </c>
      <c r="I83" s="17">
        <f>0.0329*A83-54.644+$E$5*SIN((A83+$G$5)/$F$5)</f>
        <v>10.75180870335375</v>
      </c>
    </row>
    <row r="84" ht="20.7" customHeight="1">
      <c r="A84" s="14">
        <v>1932</v>
      </c>
      <c r="B84" s="14">
        <v>15</v>
      </c>
      <c r="C84" s="14">
        <f>AVERAGEA(B84:B93)</f>
        <v>10.36363636363636</v>
      </c>
      <c r="D84" s="14">
        <f>MEDIAN(B84:B93)</f>
        <v>10</v>
      </c>
      <c r="E84" s="22">
        <f>'AveragesMedians - Testing Trend'!N84</f>
        <v>-43.91944444444445</v>
      </c>
      <c r="F84" s="17">
        <f>AVERAGEA(E84:E93)</f>
        <v>-34.64518484848485</v>
      </c>
      <c r="G84" s="17">
        <f>MEDIAN(E84:E93)</f>
        <v>-41.71716666666666</v>
      </c>
      <c r="H84" s="17">
        <f>0.0418*A84-71.619+$E$3*SIN((A84+$G$3)/$F$3)</f>
        <v>11.22970803120823</v>
      </c>
      <c r="I84" s="17">
        <f>0.0329*A84-54.644+$E$5*SIN((A84+$G$5)/$F$5)</f>
        <v>11.00990803120823</v>
      </c>
    </row>
    <row r="85" ht="20.7" customHeight="1">
      <c r="A85" s="14">
        <v>1933</v>
      </c>
      <c r="B85" s="14">
        <v>20</v>
      </c>
      <c r="C85" s="14">
        <f>AVERAGEA(B85:B94)</f>
        <v>10</v>
      </c>
      <c r="D85" s="14">
        <f>MEDIAN(B85:B94)</f>
        <v>10</v>
      </c>
      <c r="E85" s="22">
        <f>'AveragesMedians - Testing Trend'!N85</f>
        <v>-45.73427777777777</v>
      </c>
      <c r="F85" s="17">
        <f>AVERAGEA(E85:E94)</f>
        <v>-32.53442727272728</v>
      </c>
      <c r="G85" s="17">
        <f>MEDIAN(E85:E94)</f>
        <v>-40.38604444444445</v>
      </c>
      <c r="H85" s="17">
        <f>0.0418*A85-71.619+$E$3*SIN((A85+$G$3)/$F$3)</f>
        <v>11.47581369884321</v>
      </c>
      <c r="I85" s="17">
        <f>0.0329*A85-54.644+$E$5*SIN((A85+$G$5)/$F$5)</f>
        <v>11.24711369884322</v>
      </c>
    </row>
    <row r="86" ht="20.7" customHeight="1">
      <c r="A86" s="14">
        <v>1934</v>
      </c>
      <c r="B86" s="14">
        <v>13</v>
      </c>
      <c r="C86" s="14">
        <f>AVERAGEA(B86:B95)</f>
        <v>9.090909090909092</v>
      </c>
      <c r="D86" s="14">
        <f>MEDIAN(B86:B95)</f>
        <v>9.5</v>
      </c>
      <c r="E86" s="22">
        <f>'AveragesMedians - Testing Trend'!N86</f>
        <v>-42.74355555555556</v>
      </c>
      <c r="F86" s="17">
        <f>AVERAGEA(E86:E95)</f>
        <v>-30.30002323232324</v>
      </c>
      <c r="G86" s="17">
        <f>MEDIAN(E86:E95)</f>
        <v>-38.01129444444445</v>
      </c>
      <c r="H86" s="17">
        <f>0.0418*A86-71.619+$E$3*SIN((A86+$G$3)/$F$3)</f>
        <v>11.69898435156226</v>
      </c>
      <c r="I86" s="17">
        <f>0.0329*A86-54.644+$E$5*SIN((A86+$G$5)/$F$5)</f>
        <v>11.46138435156226</v>
      </c>
    </row>
    <row r="87" ht="20.7" customHeight="1">
      <c r="A87" s="14">
        <v>1935</v>
      </c>
      <c r="B87" s="14">
        <v>8</v>
      </c>
      <c r="C87" s="14">
        <f>AVERAGEA(B87:B96)</f>
        <v>9.181818181818182</v>
      </c>
      <c r="D87" s="14">
        <f>MEDIAN(B87:B96)</f>
        <v>9.5</v>
      </c>
      <c r="E87" s="22">
        <f>'AveragesMedians - Testing Trend'!N87</f>
        <v>-42.06705555555555</v>
      </c>
      <c r="F87" s="17">
        <f>AVERAGEA(E87:E96)</f>
        <v>-28.34742727272727</v>
      </c>
      <c r="G87" s="17">
        <f>MEDIAN(E87:E96)</f>
        <v>-32.09277777777778</v>
      </c>
      <c r="H87" s="17">
        <f>0.0418*A87-71.619+$E$3*SIN((A87+$G$3)/$F$3)</f>
        <v>11.89740779375654</v>
      </c>
      <c r="I87" s="17">
        <f>0.0329*A87-54.644+$E$5*SIN((A87+$G$5)/$F$5)</f>
        <v>11.65090779375655</v>
      </c>
    </row>
    <row r="88" ht="20.7" customHeight="1">
      <c r="A88" s="14">
        <v>1936</v>
      </c>
      <c r="B88" s="14">
        <v>17</v>
      </c>
      <c r="C88" s="14">
        <f>AVERAGEA(B88:B97)</f>
        <v>9.454545454545455</v>
      </c>
      <c r="D88" s="14">
        <f>MEDIAN(B88:B97)</f>
        <v>10.5</v>
      </c>
      <c r="E88" s="22">
        <f>'AveragesMedians - Testing Trend'!N88</f>
        <v>-41.36727777777778</v>
      </c>
      <c r="F88" s="17">
        <f>AVERAGEA(E88:E97)</f>
        <v>-26.39526717171717</v>
      </c>
      <c r="G88" s="17">
        <f>MEDIAN(E88:E97)</f>
        <v>-24.41638888888889</v>
      </c>
      <c r="H88" s="17">
        <f>0.0418*A88-71.619+$E$3*SIN((A88+$G$3)/$F$3)</f>
        <v>12.0695190957645</v>
      </c>
      <c r="I88" s="17">
        <f>0.0329*A88-54.644+$E$5*SIN((A88+$G$5)/$F$5)</f>
        <v>11.8141190957645</v>
      </c>
    </row>
    <row r="89" ht="20.7" customHeight="1">
      <c r="A89" s="14">
        <v>1937</v>
      </c>
      <c r="B89" s="14">
        <v>11</v>
      </c>
      <c r="C89" s="14">
        <f>AVERAGEA(B89:B98)</f>
        <v>8.454545454545455</v>
      </c>
      <c r="D89" s="14">
        <f>MEDIAN(B89:B98)</f>
        <v>9.5</v>
      </c>
      <c r="E89" s="22">
        <f>'AveragesMedians - Testing Trend'!N89</f>
        <v>-36.61777777777778</v>
      </c>
      <c r="F89" s="17">
        <f>AVERAGEA(E89:E98)</f>
        <v>-25.68403484848484</v>
      </c>
      <c r="G89" s="17">
        <f>MEDIAN(E89:E98)</f>
        <v>-24.41638888888889</v>
      </c>
      <c r="H89" s="17">
        <f>0.0418*A89-71.619+$E$3*SIN((A89+$G$3)/$F$3)</f>
        <v>12.21401623013169</v>
      </c>
      <c r="I89" s="17">
        <f>0.0329*A89-54.644+$E$5*SIN((A89+$G$5)/$F$5)</f>
        <v>11.94971623013169</v>
      </c>
    </row>
    <row r="90" ht="20.7" customHeight="1">
      <c r="A90" s="14">
        <v>1938</v>
      </c>
      <c r="B90" s="14">
        <v>9</v>
      </c>
      <c r="C90" s="14">
        <f>AVERAGEA(B90:B99)</f>
        <v>8.272727272727273</v>
      </c>
      <c r="D90" s="14">
        <f>MEDIAN(B90:B99)</f>
        <v>9</v>
      </c>
      <c r="E90" s="22">
        <f>'AveragesMedians - Testing Trend'!N90</f>
        <v>-43.17644444444445</v>
      </c>
      <c r="F90" s="17">
        <f>AVERAGEA(E90:E99)</f>
        <v>-26.0732202020202</v>
      </c>
      <c r="G90" s="17">
        <f>MEDIAN(E90:E99)</f>
        <v>-24.41638888888889</v>
      </c>
      <c r="H90" s="17">
        <f>0.0418*A90-71.619+$E$3*SIN((A90+$G$3)/$F$3)</f>
        <v>12.32987308103859</v>
      </c>
      <c r="I90" s="17">
        <f>0.0329*A90-54.644+$E$5*SIN((A90+$G$5)/$F$5)</f>
        <v>12.05667308103859</v>
      </c>
    </row>
    <row r="91" ht="20.7" customHeight="1">
      <c r="A91" s="14">
        <v>1939</v>
      </c>
      <c r="B91" s="14">
        <v>6</v>
      </c>
      <c r="C91" s="14">
        <f>AVERAGEA(B91:B100)</f>
        <v>8.272727272727273</v>
      </c>
      <c r="D91" s="14">
        <f>MEDIAN(B91:B100)</f>
        <v>9</v>
      </c>
      <c r="E91" s="22">
        <f>'AveragesMedians - Testing Trend'!N91</f>
        <v>-39.40481111111112</v>
      </c>
      <c r="F91" s="17">
        <f>AVERAGEA(E91:E100)</f>
        <v>-25.81604848484849</v>
      </c>
      <c r="G91" s="17">
        <f>MEDIAN(E91:E100)</f>
        <v>-24.41638888888889</v>
      </c>
      <c r="H91" s="17">
        <f>0.0418*A91-71.619+$E$3*SIN((A91+$G$3)/$F$3)</f>
        <v>12.41634969691092</v>
      </c>
      <c r="I91" s="17">
        <f>0.0329*A91-54.644+$E$5*SIN((A91+$G$5)/$F$5)</f>
        <v>12.13424969691093</v>
      </c>
    </row>
    <row r="92" ht="20.7" customHeight="1">
      <c r="A92" s="14">
        <v>1940</v>
      </c>
      <c r="B92" s="14">
        <v>9</v>
      </c>
      <c r="C92" s="14">
        <f>AVERAGEA(B92:B101)</f>
        <v>8.909090909090908</v>
      </c>
      <c r="D92" s="14">
        <f>MEDIAN(B92:B101)</f>
        <v>9.5</v>
      </c>
      <c r="E92" s="22">
        <f>'AveragesMedians - Testing Trend'!N92</f>
        <v>-27.56777777777778</v>
      </c>
      <c r="F92" s="17">
        <f>AVERAGEA(E92:E101)</f>
        <v>-25.73521717171717</v>
      </c>
      <c r="G92" s="17">
        <f>MEDIAN(E92:E101)</f>
        <v>-24.41638888888889</v>
      </c>
      <c r="H92" s="17">
        <f>0.0418*A92-71.619+$E$3*SIN((A92+$G$3)/$F$3)</f>
        <v>12.47299968377104</v>
      </c>
      <c r="I92" s="17">
        <f>0.0329*A92-54.644+$E$5*SIN((A92+$G$5)/$F$5)</f>
        <v>12.18199968377105</v>
      </c>
    </row>
    <row r="93" ht="20.7" customHeight="1">
      <c r="A93" s="14">
        <v>1941</v>
      </c>
      <c r="B93" s="14">
        <v>6</v>
      </c>
      <c r="C93" s="14">
        <f>AVERAGEA(B93:B102)</f>
        <v>9.272727272727273</v>
      </c>
      <c r="D93" s="14">
        <f>MEDIAN(B93:B102)</f>
        <v>10.5</v>
      </c>
      <c r="E93" s="22">
        <f>'AveragesMedians - Testing Trend'!N93</f>
        <v>-18.49861111111111</v>
      </c>
      <c r="F93" s="17">
        <f>AVERAGEA(E93:E102)</f>
        <v>-26.74148484848485</v>
      </c>
      <c r="G93" s="17">
        <f>MEDIAN(E93:E102)</f>
        <v>-27.40436111111111</v>
      </c>
      <c r="H93" s="17">
        <f>0.0418*A93-71.619+$E$3*SIN((A93+$G$3)/$F$3)</f>
        <v>12.49967466545896</v>
      </c>
      <c r="I93" s="17">
        <f>0.0329*A93-54.644+$E$5*SIN((A93+$G$5)/$F$5)</f>
        <v>12.19977466545896</v>
      </c>
    </row>
    <row r="94" ht="20.7" customHeight="1">
      <c r="A94" s="14">
        <v>1942</v>
      </c>
      <c r="B94" s="14">
        <v>11</v>
      </c>
      <c r="C94" s="14">
        <f>AVERAGEA(B94:B103)</f>
        <v>9.636363636363637</v>
      </c>
      <c r="D94" s="14">
        <f>MEDIAN(B94:B103)</f>
        <v>10.5</v>
      </c>
      <c r="E94" s="22">
        <f>'AveragesMedians - Testing Trend'!N94</f>
        <v>-20.70111111111111</v>
      </c>
      <c r="F94" s="17">
        <f>AVERAGEA(E94:E103)</f>
        <v>-28.04445959595959</v>
      </c>
      <c r="G94" s="17">
        <f>MEDIAN(E94:E103)</f>
        <v>-33.18752777777777</v>
      </c>
      <c r="H94" s="17">
        <f>0.0418*A94-71.619+$E$3*SIN((A94+$G$3)/$F$3)</f>
        <v>12.49652576615798</v>
      </c>
      <c r="I94" s="17">
        <f>0.0329*A94-54.644+$E$5*SIN((A94+$G$5)/$F$5)</f>
        <v>12.18772576615799</v>
      </c>
    </row>
    <row r="95" ht="20.7" customHeight="1">
      <c r="A95" s="14">
        <v>1943</v>
      </c>
      <c r="B95" s="14">
        <v>10</v>
      </c>
      <c r="C95" s="14">
        <f>AVERAGEA(B95:B104)</f>
        <v>9.272727272727273</v>
      </c>
      <c r="D95" s="14">
        <f>MEDIAN(B95:B104)</f>
        <v>10</v>
      </c>
      <c r="E95" s="22">
        <f>'AveragesMedians - Testing Trend'!N95</f>
        <v>-21.15583333333333</v>
      </c>
      <c r="F95" s="17">
        <f>AVERAGEA(E95:E104)</f>
        <v>-28.99211616161616</v>
      </c>
      <c r="G95" s="17">
        <f>MEDIAN(E95:E104)</f>
        <v>-33.18752777777777</v>
      </c>
      <c r="H95" s="17">
        <f>0.0418*A95-71.619+$E$3*SIN((A95+$G$3)/$F$3)</f>
        <v>12.46400210041183</v>
      </c>
      <c r="I95" s="17">
        <f>0.0329*A95-54.644+$E$5*SIN((A95+$G$5)/$F$5)</f>
        <v>12.14630210041183</v>
      </c>
    </row>
    <row r="96" ht="20.7" customHeight="1">
      <c r="A96" s="14">
        <v>1944</v>
      </c>
      <c r="B96" s="14">
        <v>14</v>
      </c>
      <c r="C96" s="14">
        <f>AVERAGEA(B96:B105)</f>
        <v>9.636363636363637</v>
      </c>
      <c r="D96" s="14">
        <f>MEDIAN(B96:B105)</f>
        <v>10.5</v>
      </c>
      <c r="E96" s="22">
        <f>'AveragesMedians - Testing Trend'!N96</f>
        <v>-21.265</v>
      </c>
      <c r="F96" s="17">
        <f>AVERAGEA(E96:E105)</f>
        <v>-30.11635858585858</v>
      </c>
      <c r="G96" s="17">
        <f>MEDIAN(E96:E105)</f>
        <v>-33.53311111111111</v>
      </c>
      <c r="H96" s="17">
        <f>0.0418*A96-71.619+$E$3*SIN((A96+$G$3)/$F$3)</f>
        <v>12.40284628572047</v>
      </c>
      <c r="I96" s="17">
        <f>0.0329*A96-54.644+$E$5*SIN((A96+$G$5)/$F$5)</f>
        <v>12.07624628572048</v>
      </c>
    </row>
    <row r="97" ht="20.7" customHeight="1">
      <c r="A97" s="14">
        <v>1945</v>
      </c>
      <c r="B97" s="14">
        <v>11</v>
      </c>
      <c r="C97" s="14">
        <f>AVERAGEA(B97:B106)</f>
        <v>9.363636363636363</v>
      </c>
      <c r="D97" s="14">
        <f>MEDIAN(B97:B106)</f>
        <v>10.5</v>
      </c>
      <c r="E97" s="22">
        <f>'AveragesMedians - Testing Trend'!N97</f>
        <v>-20.59329444444444</v>
      </c>
      <c r="F97" s="17">
        <f>AVERAGEA(E97:E106)</f>
        <v>-31.94196464646464</v>
      </c>
      <c r="G97" s="17">
        <f>MEDIAN(E97:E106)</f>
        <v>-36.02969444444444</v>
      </c>
      <c r="H97" s="17">
        <f>0.0418*A97-71.619+$E$3*SIN((A97+$G$3)/$F$3)</f>
        <v>12.31408702255164</v>
      </c>
      <c r="I97" s="17">
        <f>0.0329*A97-54.644+$E$5*SIN((A97+$G$5)/$F$5)</f>
        <v>11.97858702255165</v>
      </c>
    </row>
    <row r="98" ht="20.7" customHeight="1">
      <c r="A98" s="14">
        <v>1946</v>
      </c>
      <c r="B98" s="14">
        <v>6</v>
      </c>
      <c r="C98" s="14">
        <f>AVERAGEA(B98:B107)</f>
        <v>9.454545454545455</v>
      </c>
      <c r="D98" s="14">
        <f>MEDIAN(B98:B107)</f>
        <v>10.5</v>
      </c>
      <c r="E98" s="22">
        <f>'AveragesMedians - Testing Trend'!N98</f>
        <v>-33.54372222222221</v>
      </c>
      <c r="F98" s="17">
        <f>AVERAGEA(E98:E107)</f>
        <v>-34.07623080808082</v>
      </c>
      <c r="G98" s="17">
        <f>MEDIAN(E98:E107)</f>
        <v>-38.57619444444445</v>
      </c>
      <c r="H98" s="17">
        <f>0.0418*A98-71.619+$E$3*SIN((A98+$G$3)/$F$3)</f>
        <v>12.19902881590579</v>
      </c>
      <c r="I98" s="17">
        <f>0.0329*A98-54.644+$E$5*SIN((A98+$G$5)/$F$5)</f>
        <v>11.85462881590579</v>
      </c>
    </row>
    <row r="99" ht="20.7" customHeight="1">
      <c r="A99" s="14">
        <v>1947</v>
      </c>
      <c r="B99" s="14">
        <v>9</v>
      </c>
      <c r="C99" s="14">
        <f>AVERAGEA(B99:B108)</f>
        <v>9.636363636363637</v>
      </c>
      <c r="D99" s="14">
        <f>MEDIAN(B99:B108)</f>
        <v>10.5</v>
      </c>
      <c r="E99" s="22">
        <f>'AveragesMedians - Testing Trend'!N99</f>
        <v>-40.89881666666668</v>
      </c>
      <c r="F99" s="17">
        <f>AVERAGEA(E99:E108)</f>
        <v>-34.85346818181818</v>
      </c>
      <c r="G99" s="17">
        <f>MEDIAN(E99:E108)</f>
        <v>-39.49213888888889</v>
      </c>
      <c r="H99" s="17">
        <f>0.0418*A99-71.619+$E$3*SIN((A99+$G$3)/$F$3)</f>
        <v>12.0592389411332</v>
      </c>
      <c r="I99" s="17">
        <f>0.0329*A99-54.644+$E$5*SIN((A99+$G$5)/$F$5)</f>
        <v>11.7059389411332</v>
      </c>
    </row>
    <row r="100" ht="20.7" customHeight="1">
      <c r="A100" s="14">
        <v>1948</v>
      </c>
      <c r="B100" s="14">
        <v>9</v>
      </c>
      <c r="C100" s="14">
        <f>AVERAGEA(B100:B109)</f>
        <v>9.545454545454545</v>
      </c>
      <c r="D100" s="14">
        <f>MEDIAN(B100:B109)</f>
        <v>10.5</v>
      </c>
      <c r="E100" s="22">
        <f>'AveragesMedians - Testing Trend'!N100</f>
        <v>-40.34755555555554</v>
      </c>
      <c r="F100" s="17">
        <f>AVERAGEA(E100:E109)</f>
        <v>-34.07165656565656</v>
      </c>
      <c r="G100" s="17">
        <f>MEDIAN(E100:E109)</f>
        <v>-38.57619444444445</v>
      </c>
      <c r="H100" s="17">
        <f>0.0418*A100-71.619+$E$3*SIN((A100+$G$3)/$F$3)</f>
        <v>11.89653178423711</v>
      </c>
      <c r="I100" s="17">
        <f>0.0329*A100-54.644+$E$5*SIN((A100+$G$5)/$F$5)</f>
        <v>11.5343317842371</v>
      </c>
    </row>
    <row r="101" ht="20.7" customHeight="1">
      <c r="A101" s="14">
        <v>1949</v>
      </c>
      <c r="B101" s="14">
        <v>13</v>
      </c>
      <c r="C101" s="14">
        <f>AVERAGEA(B101:B110)</f>
        <v>9.636363636363637</v>
      </c>
      <c r="D101" s="14">
        <f>MEDIAN(B101:B110)</f>
        <v>10.5</v>
      </c>
      <c r="E101" s="22">
        <f>'AveragesMedians - Testing Trend'!N101</f>
        <v>-38.51566666666668</v>
      </c>
      <c r="F101" s="17">
        <f>AVERAGEA(E101:E110)</f>
        <v>-33.30379797979798</v>
      </c>
      <c r="G101" s="17">
        <f>MEDIAN(E101:E110)</f>
        <v>-36.01908333333334</v>
      </c>
      <c r="H101" s="17">
        <f>0.0418*A101-71.619+$E$3*SIN((A101+$G$3)/$F$3)</f>
        <v>11.71295071312806</v>
      </c>
      <c r="I101" s="17">
        <f>0.0329*A101-54.644+$E$5*SIN((A101+$G$5)/$F$5)</f>
        <v>11.34185071312807</v>
      </c>
    </row>
    <row r="102" ht="20.7" customHeight="1">
      <c r="A102" s="14">
        <v>1950</v>
      </c>
      <c r="B102" s="14">
        <v>13</v>
      </c>
      <c r="C102" s="14">
        <f>AVERAGEA(B102:B111)</f>
        <v>9.454545454545455</v>
      </c>
      <c r="D102" s="14">
        <f>MEDIAN(B102:B111)</f>
        <v>10.5</v>
      </c>
      <c r="E102" s="22">
        <f>'AveragesMedians - Testing Trend'!N102</f>
        <v>-38.63672222222223</v>
      </c>
      <c r="F102" s="17">
        <f>AVERAGEA(E102:E111)</f>
        <v>-32.91979292929292</v>
      </c>
      <c r="G102" s="17">
        <f>MEDIAN(E102:E111)</f>
        <v>-33.90705555555556</v>
      </c>
      <c r="H102" s="17">
        <f>0.0418*A102-71.619+$E$3*SIN((A102+$G$3)/$F$3)</f>
        <v>11.51074766096751</v>
      </c>
      <c r="I102" s="17">
        <f>0.0329*A102-54.644+$E$5*SIN((A102+$G$5)/$F$5)</f>
        <v>11.13074766096752</v>
      </c>
    </row>
    <row r="103" ht="20.7" customHeight="1">
      <c r="A103" s="14">
        <v>1951</v>
      </c>
      <c r="B103" s="14">
        <v>10</v>
      </c>
      <c r="C103" s="14">
        <f>AVERAGEA(B103:B112)</f>
        <v>8.909090909090908</v>
      </c>
      <c r="D103" s="14">
        <f>MEDIAN(B103:B112)</f>
        <v>10</v>
      </c>
      <c r="E103" s="22">
        <f>'AveragesMedians - Testing Trend'!N103</f>
        <v>-32.83133333333333</v>
      </c>
      <c r="F103" s="17">
        <f>AVERAGEA(E103:E112)</f>
        <v>-32.58827272727273</v>
      </c>
      <c r="G103" s="17">
        <f>MEDIAN(E103:E112)</f>
        <v>-33.90705555555556</v>
      </c>
      <c r="H103" s="17">
        <f>0.0418*A103-71.619+$E$3*SIN((A103+$G$3)/$F$3)</f>
        <v>11.29236062559599</v>
      </c>
      <c r="I103" s="17">
        <f>0.0329*A103-54.644+$E$5*SIN((A103+$G$5)/$F$5)</f>
        <v>10.90346062559599</v>
      </c>
    </row>
    <row r="104" ht="20.7" customHeight="1">
      <c r="A104" s="14">
        <v>1952</v>
      </c>
      <c r="B104" s="14">
        <v>7</v>
      </c>
      <c r="C104" s="14">
        <f>AVERAGEA(B104:B113)</f>
        <v>9</v>
      </c>
      <c r="D104" s="14">
        <f>MEDIAN(B104:B113)</f>
        <v>10.5</v>
      </c>
      <c r="E104" s="22">
        <f>'AveragesMedians - Testing Trend'!N104</f>
        <v>-31.12533333333333</v>
      </c>
      <c r="F104" s="17">
        <f>AVERAGEA(E104:E113)</f>
        <v>-32.7779797979798</v>
      </c>
      <c r="G104" s="17">
        <f>MEDIAN(E104:E113)</f>
        <v>-34.60486111111111</v>
      </c>
      <c r="H104" s="17">
        <f>0.0418*A104-71.619+$E$3*SIN((A104+$G$3)/$F$3)</f>
        <v>11.06038930986441</v>
      </c>
      <c r="I104" s="17">
        <f>0.0329*A104-54.644+$E$5*SIN((A104+$G$5)/$F$5)</f>
        <v>10.66258930986441</v>
      </c>
    </row>
    <row r="105" ht="20.7" customHeight="1">
      <c r="A105" s="14">
        <v>1953</v>
      </c>
      <c r="B105" s="14">
        <v>14</v>
      </c>
      <c r="C105" s="14">
        <f>AVERAGEA(B105:B114)</f>
        <v>8.818181818181818</v>
      </c>
      <c r="D105" s="14">
        <f>MEDIAN(B105:B114)</f>
        <v>10.5</v>
      </c>
      <c r="E105" s="22">
        <f>'AveragesMedians - Testing Trend'!N105</f>
        <v>-33.5225</v>
      </c>
      <c r="F105" s="17">
        <f>AVERAGEA(E105:E114)</f>
        <v>-33.13936868686869</v>
      </c>
      <c r="G105" s="17">
        <f>MEDIAN(E105:E114)</f>
        <v>-34.95405555555556</v>
      </c>
      <c r="H105" s="17">
        <f>0.0418*A105-71.619+$E$3*SIN((A105+$G$3)/$F$3)</f>
        <v>10.81756914626297</v>
      </c>
      <c r="I105" s="17">
        <f>0.0329*A105-54.644+$E$5*SIN((A105+$G$5)/$F$5)</f>
        <v>10.41086914626297</v>
      </c>
    </row>
    <row r="106" ht="20.7" customHeight="1">
      <c r="A106" s="14">
        <v>1954</v>
      </c>
      <c r="B106" s="14">
        <v>11</v>
      </c>
      <c r="C106" s="14">
        <f>AVERAGEA(B106:B115)</f>
        <v>8.363636363636363</v>
      </c>
      <c r="D106" s="14">
        <f>MEDIAN(B106:B115)</f>
        <v>9.5</v>
      </c>
      <c r="E106" s="22">
        <f>'AveragesMedians - Testing Trend'!N106</f>
        <v>-41.34666666666666</v>
      </c>
      <c r="F106" s="17">
        <f>AVERAGEA(E106:E115)</f>
        <v>-33.32156565656566</v>
      </c>
      <c r="G106" s="17">
        <f>MEDIAN(E106:E115)</f>
        <v>-35.04530555555556</v>
      </c>
      <c r="H106" s="17">
        <f>0.0418*A106-71.619+$E$3*SIN((A106+$G$3)/$F$3)</f>
        <v>10.56674396538339</v>
      </c>
      <c r="I106" s="17">
        <f>0.0329*A106-54.644+$E$5*SIN((A106+$G$5)/$F$5)</f>
        <v>10.15114396538339</v>
      </c>
    </row>
    <row r="107" ht="20.7" customHeight="1">
      <c r="A107" s="14">
        <v>1955</v>
      </c>
      <c r="B107" s="14">
        <v>12</v>
      </c>
      <c r="C107" s="14">
        <f>AVERAGEA(B107:B116)</f>
        <v>8.454545454545455</v>
      </c>
      <c r="D107" s="14">
        <f>MEDIAN(B107:B116)</f>
        <v>9.5</v>
      </c>
      <c r="E107" s="22">
        <f>'AveragesMedians - Testing Trend'!N107</f>
        <v>-44.07022222222223</v>
      </c>
      <c r="F107" s="17">
        <f>AVERAGEA(E107:E116)</f>
        <v>-33.57530303030303</v>
      </c>
      <c r="G107" s="17">
        <f>MEDIAN(E107:E116)</f>
        <v>-35.04530555555556</v>
      </c>
      <c r="H107" s="17">
        <f>0.0418*A107-71.619+$E$3*SIN((A107+$G$3)/$F$3)</f>
        <v>10.31083758130397</v>
      </c>
      <c r="I107" s="17">
        <f>0.0329*A107-54.644+$E$5*SIN((A107+$G$5)/$F$5)</f>
        <v>9.886337581303973</v>
      </c>
    </row>
    <row r="108" ht="20.7" customHeight="1">
      <c r="A108" s="14">
        <v>1956</v>
      </c>
      <c r="B108" s="14">
        <v>8</v>
      </c>
      <c r="C108" s="14">
        <f>AVERAGEA(B108:B117)</f>
        <v>7.909090909090909</v>
      </c>
      <c r="D108" s="14">
        <f>MEDIAN(B108:B117)</f>
        <v>8.5</v>
      </c>
      <c r="E108" s="22">
        <f>'AveragesMedians - Testing Trend'!N108</f>
        <v>-42.09333333333333</v>
      </c>
      <c r="F108" s="17">
        <f>AVERAGEA(E108:E117)</f>
        <v>-33.39751515151515</v>
      </c>
      <c r="G108" s="17">
        <f>MEDIAN(E108:E117)</f>
        <v>-35.04530555555556</v>
      </c>
      <c r="H108" s="17">
        <f>0.0418*A108-71.619+$E$3*SIN((A108+$G$3)/$F$3)</f>
        <v>10.05282457780581</v>
      </c>
      <c r="I108" s="17">
        <f>0.0329*A108-54.644+$E$5*SIN((A108+$G$5)/$F$5)</f>
        <v>9.619424577805823</v>
      </c>
    </row>
    <row r="109" ht="20.7" customHeight="1">
      <c r="A109" s="14">
        <v>1957</v>
      </c>
      <c r="B109" s="14">
        <v>8</v>
      </c>
      <c r="C109" s="14">
        <f>AVERAGEA(B109:B118)</f>
        <v>8.181818181818182</v>
      </c>
      <c r="D109" s="14">
        <f>MEDIAN(B109:B118)</f>
        <v>9.5</v>
      </c>
      <c r="E109" s="22">
        <f>'AveragesMedians - Testing Trend'!N109</f>
        <v>-32.2988888888889</v>
      </c>
      <c r="F109" s="17">
        <f>AVERAGEA(E109:E118)</f>
        <v>-33.17674747474747</v>
      </c>
      <c r="G109" s="17">
        <f>MEDIAN(E109:E118)</f>
        <v>-35.04530555555556</v>
      </c>
      <c r="H109" s="17">
        <f>0.0418*A109-71.619+$E$3*SIN((A109+$G$3)/$F$3)</f>
        <v>9.795700587314773</v>
      </c>
      <c r="I109" s="17">
        <f>0.0329*A109-54.644+$E$5*SIN((A109+$G$5)/$F$5)</f>
        <v>9.353400587314777</v>
      </c>
    </row>
    <row r="110" ht="20.7" customHeight="1">
      <c r="A110" s="14">
        <v>1958</v>
      </c>
      <c r="B110" s="14">
        <v>10</v>
      </c>
      <c r="C110" s="14">
        <f>AVERAGEA(B110:B119)</f>
        <v>8.181818181818182</v>
      </c>
      <c r="D110" s="14">
        <f>MEDIAN(B110:B119)</f>
        <v>9.5</v>
      </c>
      <c r="E110" s="22">
        <f>'AveragesMedians - Testing Trend'!N110</f>
        <v>-31.90111111111111</v>
      </c>
      <c r="F110" s="17">
        <f>AVERAGEA(E110:E119)</f>
        <v>-34.00038383838384</v>
      </c>
      <c r="G110" s="17">
        <f>MEDIAN(E110:E119)</f>
        <v>-35.31363888888889</v>
      </c>
      <c r="H110" s="17">
        <f>0.0418*A110-71.619+$E$3*SIN((A110+$G$3)/$F$3)</f>
        <v>9.542452359532859</v>
      </c>
      <c r="I110" s="17">
        <f>0.0329*A110-54.644+$E$5*SIN((A110+$G$5)/$F$5)</f>
        <v>9.091252359532866</v>
      </c>
    </row>
    <row r="111" ht="20.7" customHeight="1">
      <c r="A111" s="14">
        <v>1959</v>
      </c>
      <c r="B111" s="14">
        <v>11</v>
      </c>
      <c r="C111" s="14">
        <f>AVERAGEA(B111:B120)</f>
        <v>8</v>
      </c>
      <c r="D111" s="14">
        <f>MEDIAN(B111:B120)</f>
        <v>8.5</v>
      </c>
      <c r="E111" s="22">
        <f>'AveragesMedians - Testing Trend'!N111</f>
        <v>-34.29161111111111</v>
      </c>
      <c r="F111" s="17">
        <f>AVERAGEA(E111:E120)</f>
        <v>-34.69270707070707</v>
      </c>
      <c r="G111" s="17">
        <f>MEDIAN(E111:E120)</f>
        <v>-37.52166666666667</v>
      </c>
      <c r="H111" s="17">
        <f>0.0418*A111-71.619+$E$3*SIN((A111+$G$3)/$F$3)</f>
        <v>9.296027918822016</v>
      </c>
      <c r="I111" s="17">
        <f>0.0329*A111-54.644+$E$5*SIN((A111+$G$5)/$F$5)</f>
        <v>8.835927918822026</v>
      </c>
    </row>
    <row r="112" ht="20.7" customHeight="1">
      <c r="A112" s="14">
        <v>1960</v>
      </c>
      <c r="B112" s="14">
        <v>7</v>
      </c>
      <c r="C112" s="14">
        <f>AVERAGEA(B112:B121)</f>
        <v>8.636363636363637</v>
      </c>
      <c r="D112" s="14">
        <f>MEDIAN(B112:B121)</f>
        <v>8.5</v>
      </c>
      <c r="E112" s="22">
        <f>'AveragesMedians - Testing Trend'!N112</f>
        <v>-34.98999999999999</v>
      </c>
      <c r="F112" s="17">
        <f>AVERAGEA(E112:E121)</f>
        <v>-34.41084343434343</v>
      </c>
      <c r="G112" s="17">
        <f>MEDIAN(E112:E121)</f>
        <v>-37.52166666666667</v>
      </c>
      <c r="H112" s="17">
        <f>0.0418*A112-71.619+$E$3*SIN((A112+$G$3)/$F$3)</f>
        <v>9.05930710851951</v>
      </c>
      <c r="I112" s="17">
        <f>0.0329*A112-54.644+$E$5*SIN((A112+$G$5)/$F$5)</f>
        <v>8.590307108519509</v>
      </c>
    </row>
    <row r="113" ht="20.7" customHeight="1">
      <c r="A113" s="14">
        <v>1961</v>
      </c>
      <c r="B113" s="14">
        <v>11</v>
      </c>
      <c r="C113" s="14">
        <f>AVERAGEA(B113:B122)</f>
        <v>8.909090909090908</v>
      </c>
      <c r="D113" s="14">
        <f>MEDIAN(B113:B122)</f>
        <v>9.5</v>
      </c>
      <c r="E113" s="22">
        <f>'AveragesMedians - Testing Trend'!N113</f>
        <v>-34.91811111111111</v>
      </c>
      <c r="F113" s="17">
        <f>AVERAGEA(E113:E122)</f>
        <v>-34.7304898989899</v>
      </c>
      <c r="G113" s="17">
        <f>MEDIAN(E113:E122)</f>
        <v>-39.01138888888889</v>
      </c>
      <c r="H113" s="17">
        <f>0.0418*A113-71.619+$E$3*SIN((A113+$G$3)/$F$3)</f>
        <v>8.835072816495112</v>
      </c>
      <c r="I113" s="17">
        <f>0.0329*A113-54.644+$E$5*SIN((A113+$G$5)/$F$5)</f>
        <v>8.357172816495114</v>
      </c>
    </row>
    <row r="114" ht="20.7" customHeight="1">
      <c r="A114" s="14">
        <v>1962</v>
      </c>
      <c r="B114" s="14">
        <v>5</v>
      </c>
      <c r="C114" s="14">
        <f>AVERAGEA(B114:B123)</f>
        <v>9.090909090909092</v>
      </c>
      <c r="D114" s="14">
        <f>MEDIAN(B114:B123)</f>
        <v>9.5</v>
      </c>
      <c r="E114" s="22">
        <f>'AveragesMedians - Testing Trend'!N114</f>
        <v>-35.10061111111111</v>
      </c>
      <c r="F114" s="17">
        <f>AVERAGEA(E114:E123)</f>
        <v>-35.7699595959596</v>
      </c>
      <c r="G114" s="17">
        <f>MEDIAN(E114:E123)</f>
        <v>-39.59077777777777</v>
      </c>
      <c r="H114" s="17">
        <f>0.0418*A114-71.619+$E$3*SIN((A114+$G$3)/$F$3)</f>
        <v>8.625983169455431</v>
      </c>
      <c r="I114" s="17">
        <f>0.0329*A114-54.644+$E$5*SIN((A114+$G$5)/$F$5)</f>
        <v>8.139183169455436</v>
      </c>
    </row>
    <row r="115" ht="20.7" customHeight="1">
      <c r="A115" s="14">
        <v>1963</v>
      </c>
      <c r="B115" s="14">
        <v>9</v>
      </c>
      <c r="C115" s="14">
        <f>AVERAGEA(B115:B124)</f>
        <v>9.272727272727273</v>
      </c>
      <c r="D115" s="14">
        <f>MEDIAN(B115:B124)</f>
        <v>9.5</v>
      </c>
      <c r="E115" s="22">
        <f>'AveragesMedians - Testing Trend'!N115</f>
        <v>-35.52666666666667</v>
      </c>
      <c r="F115" s="17">
        <f>AVERAGEA(E115:E124)</f>
        <v>-35.77633333333333</v>
      </c>
      <c r="G115" s="17">
        <f>MEDIAN(E115:E124)</f>
        <v>-39.59077777777777</v>
      </c>
      <c r="H115" s="17">
        <f>0.0418*A115-71.619+$E$3*SIN((A115+$G$3)/$F$3)</f>
        <v>8.434544973820755</v>
      </c>
      <c r="I115" s="17">
        <f>0.0329*A115-54.644+$E$5*SIN((A115+$G$5)/$F$5)</f>
        <v>7.938844973820762</v>
      </c>
    </row>
    <row r="116" ht="20.7" customHeight="1">
      <c r="A116" s="14">
        <v>1964</v>
      </c>
      <c r="B116" s="14">
        <v>12</v>
      </c>
      <c r="C116" s="14">
        <f>AVERAGEA(B116:B125)</f>
        <v>9.181818181818182</v>
      </c>
      <c r="D116" s="14">
        <f>MEDIAN(B116:B125)</f>
        <v>9</v>
      </c>
      <c r="E116" s="22">
        <f>'AveragesMedians - Testing Trend'!N116</f>
        <v>-44.13777777777778</v>
      </c>
      <c r="F116" s="17">
        <f>AVERAGEA(E116:E125)</f>
        <v>-35.87053535353535</v>
      </c>
      <c r="G116" s="17">
        <f>MEDIAN(E116:E125)</f>
        <v>-39.59077777777777</v>
      </c>
      <c r="H116" s="17">
        <f>0.0418*A116-71.619+$E$3*SIN((A116+$G$3)/$F$3)</f>
        <v>8.263088668543462</v>
      </c>
      <c r="I116" s="17">
        <f>0.0329*A116-54.644+$E$5*SIN((A116+$G$5)/$F$5)</f>
        <v>7.758488668543473</v>
      </c>
    </row>
    <row r="117" ht="20.7" customHeight="1">
      <c r="A117" s="14">
        <v>1965</v>
      </c>
      <c r="B117" s="14">
        <v>6</v>
      </c>
      <c r="C117" s="14">
        <f>AVERAGEA(B117:B126)</f>
        <v>9.090909090909092</v>
      </c>
      <c r="D117" s="14">
        <f>MEDIAN(B117:B126)</f>
        <v>9</v>
      </c>
      <c r="E117" s="22">
        <f>'AveragesMedians - Testing Trend'!N117</f>
        <v>-42.11455555555555</v>
      </c>
      <c r="F117" s="17">
        <f>AVERAGEA(E117:E126)</f>
        <v>-35.72773232323232</v>
      </c>
      <c r="G117" s="17">
        <f>MEDIAN(E117:E126)</f>
        <v>-39.59077777777777</v>
      </c>
      <c r="H117" s="17">
        <f>0.0418*A117-71.619+$E$3*SIN((A117+$G$3)/$F$3)</f>
        <v>8.113745040132752</v>
      </c>
      <c r="I117" s="17">
        <f>0.0329*A117-54.644+$E$5*SIN((A117+$G$5)/$F$5)</f>
        <v>7.600245040132751</v>
      </c>
    </row>
    <row r="118" ht="20.7" customHeight="1">
      <c r="A118" s="14">
        <v>1966</v>
      </c>
      <c r="B118" s="14">
        <v>11</v>
      </c>
      <c r="C118" s="14">
        <f>AVERAGEA(B118:B127)</f>
        <v>9.363636363636363</v>
      </c>
      <c r="D118" s="14">
        <f>MEDIAN(B118:B127)</f>
        <v>9.5</v>
      </c>
      <c r="E118" s="22">
        <f>'AveragesMedians - Testing Trend'!N118</f>
        <v>-39.66488888888889</v>
      </c>
      <c r="F118" s="17">
        <f>AVERAGEA(E118:E127)</f>
        <v>-35.97827777777778</v>
      </c>
      <c r="G118" s="17">
        <f>MEDIAN(E118:E127)</f>
        <v>-39.59077777777777</v>
      </c>
      <c r="H118" s="17">
        <f>0.0418*A118-71.619+$E$3*SIN((A118+$G$3)/$F$3)</f>
        <v>7.988423932539993</v>
      </c>
      <c r="I118" s="17">
        <f>0.0329*A118-54.644+$E$5*SIN((A118+$G$5)/$F$5)</f>
        <v>7.466023932539995</v>
      </c>
    </row>
    <row r="119" ht="20.7" customHeight="1">
      <c r="A119" s="14">
        <v>1967</v>
      </c>
      <c r="B119" s="14">
        <v>8</v>
      </c>
      <c r="C119" s="14">
        <f>AVERAGEA(B119:B128)</f>
        <v>9.272727272727273</v>
      </c>
      <c r="D119" s="14">
        <f>MEDIAN(B119:B128)</f>
        <v>9.5</v>
      </c>
      <c r="E119" s="22">
        <f>'AveragesMedians - Testing Trend'!N119</f>
        <v>-41.35888888888889</v>
      </c>
      <c r="F119" s="17">
        <f>AVERAGEA(E119:E128)</f>
        <v>-36.14704545454545</v>
      </c>
      <c r="G119" s="17">
        <f>MEDIAN(E119:E128)</f>
        <v>-40.43777777777778</v>
      </c>
      <c r="H119" s="17">
        <f>0.0418*A119-71.619+$E$3*SIN((A119+$G$3)/$F$3)</f>
        <v>7.888795164629334</v>
      </c>
      <c r="I119" s="17">
        <f>0.0329*A119-54.644+$E$5*SIN((A119+$G$5)/$F$5)</f>
        <v>7.35749516462934</v>
      </c>
    </row>
    <row r="120" ht="20.7" customHeight="1">
      <c r="A120" s="14">
        <v>1968</v>
      </c>
      <c r="B120" s="14">
        <v>8</v>
      </c>
      <c r="C120" s="14">
        <f>AVERAGEA(B120:B129)</f>
        <v>9.090909090909092</v>
      </c>
      <c r="D120" s="14">
        <f>MEDIAN(B120:B129)</f>
        <v>9.5</v>
      </c>
      <c r="E120" s="22">
        <f>'AveragesMedians - Testing Trend'!N120</f>
        <v>-39.51666666666667</v>
      </c>
      <c r="F120" s="17">
        <f>AVERAGEA(E120:E129)</f>
        <v>-35.36440404040404</v>
      </c>
      <c r="G120" s="17">
        <f>MEDIAN(E120:E129)</f>
        <v>-39.01138888888889</v>
      </c>
      <c r="H120" s="17">
        <f>0.0418*A120-71.619+$E$3*SIN((A120+$G$3)/$F$3)</f>
        <v>7.816271845899699</v>
      </c>
      <c r="I120" s="17">
        <f>0.0329*A120-54.644+$E$5*SIN((A120+$G$5)/$F$5)</f>
        <v>7.276071845899693</v>
      </c>
    </row>
    <row r="121" ht="20.7" customHeight="1">
      <c r="A121" s="14">
        <v>1969</v>
      </c>
      <c r="B121" s="14">
        <v>18</v>
      </c>
      <c r="C121" s="14">
        <f>AVERAGEA(B121:B130)</f>
        <v>9.454545454545455</v>
      </c>
      <c r="D121" s="14">
        <f>MEDIAN(B121:B130)</f>
        <v>10</v>
      </c>
      <c r="E121" s="22">
        <f>'AveragesMedians - Testing Trend'!N121</f>
        <v>-31.19111111111111</v>
      </c>
      <c r="F121" s="17">
        <f>AVERAGEA(E121:E130)</f>
        <v>-35.01056565656566</v>
      </c>
      <c r="G121" s="17">
        <f>MEDIAN(E121:E130)</f>
        <v>-37.5345</v>
      </c>
      <c r="H121" s="17">
        <f>0.0418*A121-71.619+$E$3*SIN((A121+$G$3)/$F$3)</f>
        <v>7.771996257161497</v>
      </c>
      <c r="I121" s="17">
        <f>0.0329*A121-54.644+$E$5*SIN((A121+$G$5)/$F$5)</f>
        <v>7.222896257161509</v>
      </c>
    </row>
    <row r="122" ht="20.7" customHeight="1">
      <c r="A122" s="14">
        <v>1970</v>
      </c>
      <c r="B122" s="14">
        <v>10</v>
      </c>
      <c r="C122" s="14">
        <f>AVERAGEA(B122:B131)</f>
        <v>8.636363636363637</v>
      </c>
      <c r="D122" s="14">
        <f>MEDIAN(B122:B131)</f>
        <v>9.5</v>
      </c>
      <c r="E122" s="22">
        <f>'AveragesMedians - Testing Trend'!N122</f>
        <v>-38.50611111111112</v>
      </c>
      <c r="F122" s="17">
        <f>AVERAGEA(E122:E131)</f>
        <v>-34.76759898989899</v>
      </c>
      <c r="G122" s="17">
        <f>MEDIAN(E122:E131)</f>
        <v>-37.5345</v>
      </c>
      <c r="H122" s="17">
        <f>0.0418*A122-71.619+$E$3*SIN((A122+$G$3)/$F$3)</f>
        <v>7.756828437244607</v>
      </c>
      <c r="I122" s="17">
        <f>0.0329*A122-54.644+$E$5*SIN((A122+$G$5)/$F$5)</f>
        <v>7.198828437244622</v>
      </c>
    </row>
    <row r="123" ht="20.7" customHeight="1">
      <c r="A123" s="14">
        <v>1971</v>
      </c>
      <c r="B123" s="14">
        <v>13</v>
      </c>
      <c r="C123" s="14">
        <f>AVERAGEA(B123:B132)</f>
        <v>8.727272727272727</v>
      </c>
      <c r="D123" s="14">
        <f>MEDIAN(B123:B132)</f>
        <v>9.5</v>
      </c>
      <c r="E123" s="22">
        <f>'AveragesMedians - Testing Trend'!N123</f>
        <v>-46.35227777777778</v>
      </c>
      <c r="F123" s="17">
        <f>AVERAGEA(E123:E132)</f>
        <v>-33.93318484848484</v>
      </c>
      <c r="G123" s="17">
        <f>MEDIAN(E123:E132)</f>
        <v>-36.09366666666666</v>
      </c>
      <c r="H123" s="17">
        <f>0.0418*A123-71.619+$E$3*SIN((A123+$G$3)/$F$3)</f>
        <v>7.771337589774596</v>
      </c>
      <c r="I123" s="17">
        <f>0.0329*A123-54.644+$E$5*SIN((A123+$G$5)/$F$5)</f>
        <v>7.204437589774599</v>
      </c>
    </row>
    <row r="124" ht="20.7" customHeight="1">
      <c r="A124" s="14">
        <v>1972</v>
      </c>
      <c r="B124" s="14">
        <v>7</v>
      </c>
      <c r="C124" s="14">
        <f>AVERAGEA(B124:B133)</f>
        <v>8.636363636363637</v>
      </c>
      <c r="D124" s="14">
        <f>MEDIAN(B124:B133)</f>
        <v>9.5</v>
      </c>
      <c r="E124" s="22">
        <f>'AveragesMedians - Testing Trend'!N124</f>
        <v>-35.17072222222222</v>
      </c>
      <c r="F124" s="17">
        <f>AVERAGEA(E124:E133)</f>
        <v>-32.61604343434343</v>
      </c>
      <c r="G124" s="17">
        <f>MEDIAN(E124:E133)</f>
        <v>-35.39758333333333</v>
      </c>
      <c r="H124" s="17">
        <f>0.0418*A124-71.619+$E$3*SIN((A124+$G$3)/$F$3)</f>
        <v>7.815796395878206</v>
      </c>
      <c r="I124" s="17">
        <f>0.0329*A124-54.644+$E$5*SIN((A124+$G$5)/$F$5)</f>
        <v>7.239996395878212</v>
      </c>
    </row>
    <row r="125" ht="20.7" customHeight="1">
      <c r="A125" s="14">
        <v>1973</v>
      </c>
      <c r="B125" s="14">
        <v>8</v>
      </c>
      <c r="C125" s="14">
        <f>AVERAGEA(B125:B134)</f>
        <v>8.545454545454545</v>
      </c>
      <c r="D125" s="14">
        <f>MEDIAN(B125:B134)</f>
        <v>9.5</v>
      </c>
      <c r="E125" s="22">
        <f>'AveragesMedians - Testing Trend'!N125</f>
        <v>-36.56288888888889</v>
      </c>
      <c r="F125" s="17">
        <f>AVERAGEA(E125:E134)</f>
        <v>-32.11216464646464</v>
      </c>
      <c r="G125" s="17">
        <f>MEDIAN(E125:E134)</f>
        <v>-34.18713888888888</v>
      </c>
      <c r="H125" s="17">
        <f>0.0418*A125-71.619+$E$3*SIN((A125+$G$3)/$F$3)</f>
        <v>7.890178289643746</v>
      </c>
      <c r="I125" s="17">
        <f>0.0329*A125-54.644+$E$5*SIN((A125+$G$5)/$F$5)</f>
        <v>7.305478289643755</v>
      </c>
    </row>
    <row r="126" ht="20.7" customHeight="1">
      <c r="A126" s="14">
        <v>1974</v>
      </c>
      <c r="B126" s="14">
        <v>11</v>
      </c>
      <c r="C126" s="14">
        <f>AVERAGEA(B126:B135)</f>
        <v>8.181818181818182</v>
      </c>
      <c r="D126" s="14">
        <f>MEDIAN(B126:B135)</f>
        <v>9.5</v>
      </c>
      <c r="E126" s="22">
        <f>'AveragesMedians - Testing Trend'!N126</f>
        <v>-42.56694444444444</v>
      </c>
      <c r="F126" s="17">
        <f>AVERAGEA(E126:E135)</f>
        <v>-31.26268484848485</v>
      </c>
      <c r="G126" s="17">
        <f>MEDIAN(E126:E135)</f>
        <v>-32.30677777777777</v>
      </c>
      <c r="H126" s="17">
        <f>0.0418*A126-71.619+$E$3*SIN((A126+$G$3)/$F$3)</f>
        <v>7.994157723558864</v>
      </c>
      <c r="I126" s="17">
        <f>0.0329*A126-54.644+$E$5*SIN((A126+$G$5)/$F$5)</f>
        <v>7.400557723558862</v>
      </c>
    </row>
    <row r="127" ht="20.7" customHeight="1">
      <c r="A127" s="14">
        <v>1975</v>
      </c>
      <c r="B127" s="14">
        <v>9</v>
      </c>
      <c r="C127" s="14">
        <f>AVERAGEA(B127:B136)</f>
        <v>8.363636363636363</v>
      </c>
      <c r="D127" s="14">
        <f>MEDIAN(B127:B136)</f>
        <v>9.5</v>
      </c>
      <c r="E127" s="22">
        <f>'AveragesMedians - Testing Trend'!N127</f>
        <v>-44.87055555555555</v>
      </c>
      <c r="F127" s="17">
        <f>AVERAGEA(E127:E136)</f>
        <v>-30.25230606060606</v>
      </c>
      <c r="G127" s="17">
        <f>MEDIAN(E127:E136)</f>
        <v>-31.65825</v>
      </c>
      <c r="H127" s="17">
        <f>0.0418*A127-71.619+$E$3*SIN((A127+$G$3)/$F$3)</f>
        <v>8.127113421273641</v>
      </c>
      <c r="I127" s="17">
        <f>0.0329*A127-54.644+$E$5*SIN((A127+$G$5)/$F$5)</f>
        <v>7.524613421273641</v>
      </c>
    </row>
    <row r="128" ht="20.7" customHeight="1">
      <c r="A128" s="14">
        <v>1976</v>
      </c>
      <c r="B128" s="14">
        <v>10</v>
      </c>
      <c r="C128" s="14">
        <f>AVERAGEA(B128:B137)</f>
        <v>8.545454545454545</v>
      </c>
      <c r="D128" s="14">
        <f>MEDIAN(B128:B137)</f>
        <v>10.5</v>
      </c>
      <c r="E128" s="22">
        <f>'AveragesMedians - Testing Trend'!N128</f>
        <v>-41.52133333333333</v>
      </c>
      <c r="F128" s="17">
        <f>AVERAGEA(E128:E137)</f>
        <v>-29.16090707070707</v>
      </c>
      <c r="G128" s="17">
        <f>MEDIAN(E128:E137)</f>
        <v>-31.65825</v>
      </c>
      <c r="H128" s="17">
        <f>0.0418*A128-71.619+$E$3*SIN((A128+$G$3)/$F$3)</f>
        <v>8.28813458518859</v>
      </c>
      <c r="I128" s="17">
        <f>0.0329*A128-54.644+$E$5*SIN((A128+$G$5)/$F$5)</f>
        <v>7.676734585188608</v>
      </c>
    </row>
    <row r="129" ht="20.7" customHeight="1">
      <c r="A129" s="14">
        <v>1977</v>
      </c>
      <c r="B129" s="14">
        <v>6</v>
      </c>
      <c r="C129" s="14">
        <f>AVERAGEA(B129:B138)</f>
        <v>8.181818181818182</v>
      </c>
      <c r="D129" s="14">
        <f>MEDIAN(B129:B138)</f>
        <v>10</v>
      </c>
      <c r="E129" s="22">
        <f>'AveragesMedians - Testing Trend'!N129</f>
        <v>-32.74983333333333</v>
      </c>
      <c r="F129" s="17">
        <f>AVERAGEA(E129:E138)</f>
        <v>-28.15158383838384</v>
      </c>
      <c r="G129" s="17">
        <f>MEDIAN(E129:E138)</f>
        <v>-30.93577777777778</v>
      </c>
      <c r="H129" s="17">
        <f>0.0418*A129-71.619+$E$3*SIN((A129+$G$3)/$F$3)</f>
        <v>8.476029996843213</v>
      </c>
      <c r="I129" s="17">
        <f>0.0329*A129-54.644+$E$5*SIN((A129+$G$5)/$F$5)</f>
        <v>7.85572999684322</v>
      </c>
    </row>
    <row r="130" ht="20.7" customHeight="1">
      <c r="A130" s="14">
        <v>1978</v>
      </c>
      <c r="B130" s="14">
        <v>12</v>
      </c>
      <c r="C130" s="14">
        <f>AVERAGEA(B130:B139)</f>
        <v>8.272727272727273</v>
      </c>
      <c r="D130" s="14">
        <f>MEDIAN(B130:B139)</f>
        <v>10</v>
      </c>
      <c r="E130" s="22">
        <f>'AveragesMedians - Testing Trend'!N130</f>
        <v>-35.62444444444444</v>
      </c>
      <c r="F130" s="17">
        <f>AVERAGEA(E130:E139)</f>
        <v>-27.27281111111111</v>
      </c>
      <c r="G130" s="17">
        <f>MEDIAN(E130:E139)</f>
        <v>-30.02341666666667</v>
      </c>
      <c r="H130" s="17">
        <f>0.0418*A130-71.619+$E$3*SIN((A130+$G$3)/$F$3)</f>
        <v>8.689339919176867</v>
      </c>
      <c r="I130" s="17">
        <f>0.0329*A130-54.644+$E$5*SIN((A130+$G$5)/$F$5)</f>
        <v>8.060139919176876</v>
      </c>
    </row>
    <row r="131" ht="20.7" customHeight="1">
      <c r="A131" s="14">
        <v>1979</v>
      </c>
      <c r="B131" s="14">
        <v>9</v>
      </c>
      <c r="C131" s="14">
        <f>AVERAGEA(B131:B140)</f>
        <v>8.272727272727273</v>
      </c>
      <c r="D131" s="14">
        <f>MEDIAN(B131:B140)</f>
        <v>10</v>
      </c>
      <c r="E131" s="22">
        <f>'AveragesMedians - Testing Trend'!N131</f>
        <v>-28.51847777777778</v>
      </c>
      <c r="F131" s="17">
        <f>AVERAGEA(E131:E140)</f>
        <v>-26.50939696969697</v>
      </c>
      <c r="G131" s="17">
        <f>MEDIAN(E131:E140)</f>
        <v>-29.47780555555556</v>
      </c>
      <c r="H131" s="17">
        <f>0.0418*A131-71.619+$E$3*SIN((A131+$G$3)/$F$3)</f>
        <v>8.926350681739301</v>
      </c>
      <c r="I131" s="17">
        <f>0.0329*A131-54.644+$E$5*SIN((A131+$G$5)/$F$5)</f>
        <v>8.288250681739299</v>
      </c>
    </row>
    <row r="132" ht="20.7" customHeight="1">
      <c r="A132" s="14">
        <v>1980</v>
      </c>
      <c r="B132" s="14">
        <v>11</v>
      </c>
      <c r="C132" s="14">
        <f>AVERAGEA(B132:B141)</f>
        <v>8.454545454545455</v>
      </c>
      <c r="D132" s="14">
        <f>MEDIAN(B132:B141)</f>
        <v>11</v>
      </c>
      <c r="E132" s="22">
        <f>'AveragesMedians - Testing Trend'!N132</f>
        <v>-29.32755555555555</v>
      </c>
      <c r="F132" s="17">
        <f>AVERAGEA(E132:E141)</f>
        <v>-26.51390404040404</v>
      </c>
      <c r="G132" s="17">
        <f>MEDIAN(E132:E141)</f>
        <v>-29.47780555555556</v>
      </c>
      <c r="H132" s="17">
        <f>0.0418*A132-71.619+$E$3*SIN((A132+$G$3)/$F$3)</f>
        <v>9.185111803119065</v>
      </c>
      <c r="I132" s="17">
        <f>0.0329*A132-54.644+$E$5*SIN((A132+$G$5)/$F$5)</f>
        <v>8.538111803119067</v>
      </c>
    </row>
    <row r="133" ht="20.7" customHeight="1">
      <c r="A133" s="14">
        <v>1981</v>
      </c>
      <c r="B133" s="14">
        <v>12</v>
      </c>
      <c r="C133" s="14">
        <f>AVERAGEA(B133:B142)</f>
        <v>8.727272727272727</v>
      </c>
      <c r="D133" s="14">
        <f>MEDIAN(B133:B142)</f>
        <v>11</v>
      </c>
      <c r="E133" s="22">
        <f>'AveragesMedians - Testing Trend'!N133</f>
        <v>-31.86372222222222</v>
      </c>
      <c r="F133" s="17">
        <f>AVERAGEA(E133:E142)</f>
        <v>-26.03219191919192</v>
      </c>
      <c r="G133" s="17">
        <f>MEDIAN(E133:E142)</f>
        <v>-29.09805555555556</v>
      </c>
      <c r="H133" s="17">
        <f>0.0418*A133-71.619+$E$3*SIN((A133+$G$3)/$F$3)</f>
        <v>9.463455479509157</v>
      </c>
      <c r="I133" s="17">
        <f>0.0329*A133-54.644+$E$5*SIN((A133+$G$5)/$F$5)</f>
        <v>8.807555479509162</v>
      </c>
    </row>
    <row r="134" ht="20.7" customHeight="1">
      <c r="A134" s="14">
        <v>1982</v>
      </c>
      <c r="B134" s="14">
        <v>6</v>
      </c>
      <c r="C134" s="14">
        <f>AVERAGEA(B134:B143)</f>
        <v>8.363636363636363</v>
      </c>
      <c r="D134" s="14">
        <f>MEDIAN(B134:B143)</f>
        <v>9.5</v>
      </c>
      <c r="E134" s="22">
        <f>'AveragesMedians - Testing Trend'!N134</f>
        <v>-29.62805555555556</v>
      </c>
      <c r="F134" s="17">
        <f>AVERAGEA(E134:E143)</f>
        <v>-25.39639393939394</v>
      </c>
      <c r="G134" s="17">
        <f>MEDIAN(E134:E143)</f>
        <v>-27.89747222222222</v>
      </c>
      <c r="H134" s="17">
        <f>0.0418*A134-71.619+$E$3*SIN((A134+$G$3)/$F$3)</f>
        <v>9.759018244686121</v>
      </c>
      <c r="I134" s="17">
        <f>0.0329*A134-54.644+$E$5*SIN((A134+$G$5)/$F$5)</f>
        <v>9.094218244686115</v>
      </c>
    </row>
    <row r="135" ht="20.7" customHeight="1">
      <c r="A135" s="14">
        <v>1983</v>
      </c>
      <c r="B135" s="14">
        <v>4</v>
      </c>
      <c r="C135" s="14">
        <f>AVERAGEA(B135:B144)</f>
        <v>8.454545454545455</v>
      </c>
      <c r="D135" s="14">
        <f>MEDIAN(B135:B144)</f>
        <v>9.5</v>
      </c>
      <c r="E135" s="22">
        <f>'AveragesMedians - Testing Trend'!N135</f>
        <v>-27.21861111111111</v>
      </c>
      <c r="F135" s="17">
        <f>AVERAGEA(E135:E144)</f>
        <v>-25.30881313131313</v>
      </c>
      <c r="G135" s="17">
        <f>MEDIAN(E135:E144)</f>
        <v>-27.89747222222222</v>
      </c>
      <c r="H135" s="17">
        <f>0.0418*A135-71.619+$E$3*SIN((A135+$G$3)/$F$3)</f>
        <v>10.06926458498295</v>
      </c>
      <c r="I135" s="17">
        <f>0.0329*A135-54.644+$E$5*SIN((A135+$G$5)/$F$5)</f>
        <v>9.395564584982962</v>
      </c>
    </row>
    <row r="136" ht="20.7" customHeight="1">
      <c r="A136" s="14">
        <v>1984</v>
      </c>
      <c r="B136" s="14">
        <v>13</v>
      </c>
      <c r="C136" s="14">
        <f>AVERAGEA(B136:B145)</f>
        <v>8.818181818181818</v>
      </c>
      <c r="D136" s="14">
        <f>MEDIAN(B136:B145)</f>
        <v>9.5</v>
      </c>
      <c r="E136" s="22">
        <f>'AveragesMedians - Testing Trend'!N136</f>
        <v>-31.45277777777778</v>
      </c>
      <c r="F136" s="17">
        <f>AVERAGEA(E136:E145)</f>
        <v>-25.42195454545455</v>
      </c>
      <c r="G136" s="17">
        <f>MEDIAN(E136:E145)</f>
        <v>-28.51561111111111</v>
      </c>
      <c r="H136" s="17">
        <f>0.0418*A136-71.619+$E$3*SIN((A136+$G$3)/$F$3)</f>
        <v>10.39151227330405</v>
      </c>
      <c r="I136" s="17">
        <f>0.0329*A136-54.644+$E$5*SIN((A136+$G$5)/$F$5)</f>
        <v>9.708912273304065</v>
      </c>
    </row>
    <row r="137" ht="20.7" customHeight="1">
      <c r="A137" s="14">
        <v>1985</v>
      </c>
      <c r="B137" s="14">
        <v>11</v>
      </c>
      <c r="C137" s="14">
        <f>AVERAGEA(B137:B146)</f>
        <v>8.272727272727273</v>
      </c>
      <c r="D137" s="14">
        <f>MEDIAN(B137:B146)</f>
        <v>8</v>
      </c>
      <c r="E137" s="22">
        <f>'AveragesMedians - Testing Trend'!N137</f>
        <v>-32.86516666666667</v>
      </c>
      <c r="F137" s="17">
        <f>AVERAGEA(E137:E146)</f>
        <v>-25.02065151515152</v>
      </c>
      <c r="G137" s="17">
        <f>MEDIAN(E137:E146)</f>
        <v>-27.84502777777778</v>
      </c>
      <c r="H137" s="17">
        <f>0.0418*A137-71.619+$E$3*SIN((A137+$G$3)/$F$3)</f>
        <v>10.72295916905141</v>
      </c>
      <c r="I137" s="17">
        <f>0.0329*A137-54.644+$E$5*SIN((A137+$G$5)/$F$5)</f>
        <v>10.03145916905141</v>
      </c>
    </row>
    <row r="138" ht="20.7" customHeight="1">
      <c r="A138" s="14">
        <v>1986</v>
      </c>
      <c r="B138" s="14">
        <v>6</v>
      </c>
      <c r="C138" s="14">
        <f>AVERAGEA(B138:B147)</f>
        <v>9</v>
      </c>
      <c r="D138" s="14">
        <f>MEDIAN(B138:B147)</f>
        <v>8</v>
      </c>
      <c r="E138" s="22">
        <f>'AveragesMedians - Testing Trend'!N138</f>
        <v>-30.41877777777778</v>
      </c>
      <c r="F138" s="17">
        <f>AVERAGEA(E138:E147)</f>
        <v>-24.40779292929293</v>
      </c>
      <c r="G138" s="17">
        <f>MEDIAN(E138:E147)</f>
        <v>-27.13266666666667</v>
      </c>
      <c r="H138" s="17">
        <f>0.0418*A138-71.619+$E$3*SIN((A138+$G$3)/$F$3)</f>
        <v>11.06071121618723</v>
      </c>
      <c r="I138" s="17">
        <f>0.0329*A138-54.644+$E$5*SIN((A138+$G$5)/$F$5)</f>
        <v>10.36031121618723</v>
      </c>
    </row>
    <row r="139" ht="20.7" customHeight="1">
      <c r="A139" s="14">
        <v>1987</v>
      </c>
      <c r="B139" s="14">
        <v>7</v>
      </c>
      <c r="C139" s="14">
        <f>AVERAGEA(B139:B148)</f>
        <v>9.636363636363637</v>
      </c>
      <c r="D139" s="14">
        <f>MEDIAN(B139:B148)</f>
        <v>9.5</v>
      </c>
      <c r="E139" s="22">
        <f>'AveragesMedians - Testing Trend'!N139</f>
        <v>-23.08333333333333</v>
      </c>
      <c r="F139" s="17">
        <f>AVERAGEA(E139:E148)</f>
        <v>-24.05526767676768</v>
      </c>
      <c r="G139" s="17">
        <f>MEDIAN(E139:E148)</f>
        <v>-26.78972222222222</v>
      </c>
      <c r="H139" s="17">
        <f>0.0418*A139-71.619+$E$3*SIN((A139+$G$3)/$F$3)</f>
        <v>11.40181135968536</v>
      </c>
      <c r="I139" s="17">
        <f>0.0329*A139-54.644+$E$5*SIN((A139+$G$5)/$F$5)</f>
        <v>10.69251135968537</v>
      </c>
    </row>
    <row r="140" ht="20.7" customHeight="1">
      <c r="A140" s="14">
        <v>1988</v>
      </c>
      <c r="B140" s="14">
        <v>12</v>
      </c>
      <c r="C140" s="14">
        <f>AVERAGEA(B140:B149)</f>
        <v>9.727272727272727</v>
      </c>
      <c r="D140" s="14">
        <f>MEDIAN(B140:B149)</f>
        <v>9.5</v>
      </c>
      <c r="E140" s="22">
        <f>'AveragesMedians - Testing Trend'!N140</f>
        <v>-27.22688888888889</v>
      </c>
      <c r="F140" s="17">
        <f>AVERAGEA(E140:E149)</f>
        <v>-23.66808585858586</v>
      </c>
      <c r="G140" s="17">
        <f>MEDIAN(E140:E149)</f>
        <v>-26.78972222222222</v>
      </c>
      <c r="H140" s="17">
        <f>0.0418*A140-71.619+$E$3*SIN((A140+$G$3)/$F$3)</f>
        <v>11.7432690914473</v>
      </c>
      <c r="I140" s="17">
        <f>0.0329*A140-54.644+$E$5*SIN((A140+$G$5)/$F$5)</f>
        <v>11.02506909144729</v>
      </c>
    </row>
    <row r="141" ht="20.7" customHeight="1">
      <c r="A141" s="14">
        <v>1989</v>
      </c>
      <c r="B141" s="14">
        <v>11</v>
      </c>
      <c r="C141" s="14">
        <f>AVERAGEA(B141:B150)</f>
        <v>9.909090909090908</v>
      </c>
      <c r="D141" s="14">
        <f>MEDIAN(B141:B150)</f>
        <v>9.5</v>
      </c>
      <c r="E141" s="22">
        <f>'AveragesMedians - Testing Trend'!N141</f>
        <v>-28.56805555555556</v>
      </c>
      <c r="F141" s="17">
        <f>AVERAGEA(E141:E150)</f>
        <v>-22.74528282828283</v>
      </c>
      <c r="G141" s="17">
        <f>MEDIAN(E141:E150)</f>
        <v>-26.33236111111111</v>
      </c>
      <c r="H141" s="17">
        <f>0.0418*A141-71.619+$E$3*SIN((A141+$G$3)/$F$3)</f>
        <v>12.082090330471</v>
      </c>
      <c r="I141" s="17">
        <f>0.0329*A141-54.644+$E$5*SIN((A141+$G$5)/$F$5)</f>
        <v>11.354990330471</v>
      </c>
    </row>
    <row r="142" ht="20.7" customHeight="1">
      <c r="A142" s="14">
        <v>1990</v>
      </c>
      <c r="B142" s="14">
        <v>14</v>
      </c>
      <c r="C142" s="14">
        <f>AVERAGEA(B142:B151)</f>
        <v>10</v>
      </c>
      <c r="D142" s="14">
        <f>MEDIAN(B142:B151)</f>
        <v>10</v>
      </c>
      <c r="E142" s="22">
        <f>'AveragesMedians - Testing Trend'!N142</f>
        <v>-24.02872222222222</v>
      </c>
      <c r="F142" s="17">
        <f>AVERAGEA(E142:E151)</f>
        <v>-22.58552525252525</v>
      </c>
      <c r="G142" s="17">
        <f>MEDIAN(E142:E151)</f>
        <v>-26.33236111111111</v>
      </c>
      <c r="H142" s="17">
        <f>0.0418*A142-71.619+$E$3*SIN((A142+$G$3)/$F$3)</f>
        <v>12.41530733871834</v>
      </c>
      <c r="I142" s="17">
        <f>0.0329*A142-54.644+$E$5*SIN((A142+$G$5)/$F$5)</f>
        <v>11.67930733871835</v>
      </c>
    </row>
    <row r="143" ht="20.7" customHeight="1">
      <c r="A143" s="14">
        <v>1991</v>
      </c>
      <c r="B143" s="14">
        <v>8</v>
      </c>
      <c r="C143" s="14">
        <f>AVERAGEA(B143:B152)</f>
        <v>10.09090909090909</v>
      </c>
      <c r="D143" s="14">
        <f>MEDIAN(B143:B152)</f>
        <v>10</v>
      </c>
      <c r="E143" s="22">
        <f>'AveragesMedians - Testing Trend'!N143</f>
        <v>-24.86994444444444</v>
      </c>
      <c r="F143" s="17">
        <f>AVERAGEA(E143:E152)</f>
        <v>-22.61892424242424</v>
      </c>
      <c r="G143" s="17">
        <f>MEDIAN(E143:E152)</f>
        <v>-26.33236111111111</v>
      </c>
      <c r="H143" s="17">
        <f>0.0418*A143-71.619+$E$3*SIN((A143+$G$3)/$F$3)</f>
        <v>12.74000837377256</v>
      </c>
      <c r="I143" s="17">
        <f>0.0329*A143-54.644+$E$5*SIN((A143+$G$5)/$F$5)</f>
        <v>11.99510837377257</v>
      </c>
    </row>
    <row r="144" ht="20.7" customHeight="1">
      <c r="A144" s="14">
        <v>1992</v>
      </c>
      <c r="B144" s="14">
        <v>7</v>
      </c>
      <c r="C144" s="14">
        <f>AVERAGEA(B144:B153)</f>
        <v>10.72727272727273</v>
      </c>
      <c r="D144" s="14">
        <f>MEDIAN(B144:B153)</f>
        <v>12.5</v>
      </c>
      <c r="E144" s="22">
        <f>'AveragesMedians - Testing Trend'!N144</f>
        <v>-28.66466666666667</v>
      </c>
      <c r="F144" s="17">
        <f>AVERAGEA(E144:E153)</f>
        <v>-22.15478787878788</v>
      </c>
      <c r="G144" s="17">
        <f>MEDIAN(E144:E153)</f>
        <v>-26.33236111111111</v>
      </c>
      <c r="H144" s="17">
        <f>0.0418*A144-71.619+$E$3*SIN((A144+$G$3)/$F$3)</f>
        <v>13.0533667820061</v>
      </c>
      <c r="I144" s="17">
        <f>0.0329*A144-54.644+$E$5*SIN((A144+$G$5)/$F$5)</f>
        <v>12.29956678200611</v>
      </c>
    </row>
    <row r="145" ht="20.7" customHeight="1">
      <c r="A145" s="14">
        <v>1993</v>
      </c>
      <c r="B145" s="14">
        <v>8</v>
      </c>
      <c r="C145" s="14">
        <f>AVERAGEA(B145:B154)</f>
        <v>11.18181818181818</v>
      </c>
      <c r="D145" s="14">
        <f>MEDIAN(B145:B154)</f>
        <v>12.5</v>
      </c>
      <c r="E145" s="22">
        <f>'AveragesMedians - Testing Trend'!N145</f>
        <v>-28.46316666666667</v>
      </c>
      <c r="F145" s="17">
        <f>AVERAGEA(E145:E154)</f>
        <v>-21.21859595959596</v>
      </c>
      <c r="G145" s="17">
        <f>MEDIAN(E145:E154)</f>
        <v>-25.25991666666667</v>
      </c>
      <c r="H145" s="17">
        <f>0.0418*A145-71.619+$E$3*SIN((A145+$G$3)/$F$3)</f>
        <v>13.35266924156904</v>
      </c>
      <c r="I145" s="17">
        <f>0.0329*A145-54.644+$E$5*SIN((A145+$G$5)/$F$5)</f>
        <v>12.58996924156905</v>
      </c>
    </row>
    <row r="146" ht="20.7" customHeight="1">
      <c r="A146" s="14">
        <v>1994</v>
      </c>
      <c r="B146" s="14">
        <v>7</v>
      </c>
      <c r="C146" s="14">
        <f>AVERAGEA(B146:B155)</f>
        <v>11.90909090909091</v>
      </c>
      <c r="D146" s="14">
        <f>MEDIAN(B146:B155)</f>
        <v>13.5</v>
      </c>
      <c r="E146" s="22">
        <f>'AveragesMedians - Testing Trend'!N146</f>
        <v>-27.03844444444444</v>
      </c>
      <c r="F146" s="17">
        <f>AVERAGEA(E146:E155)</f>
        <v>-20.07651515151515</v>
      </c>
      <c r="G146" s="17">
        <f>MEDIAN(E146:E155)</f>
        <v>-22.08027777777778</v>
      </c>
      <c r="H146" s="17">
        <f>0.0418*A146-71.619+$E$3*SIN((A146+$G$3)/$F$3)</f>
        <v>13.63534287300451</v>
      </c>
      <c r="I146" s="17">
        <f>0.0329*A146-54.644+$E$5*SIN((A146+$G$5)/$F$5)</f>
        <v>12.86374287300451</v>
      </c>
    </row>
    <row r="147" ht="20.7" customHeight="1">
      <c r="A147" s="14">
        <v>1995</v>
      </c>
      <c r="B147" s="14">
        <v>19</v>
      </c>
      <c r="C147" s="14">
        <f>AVERAGEA(B147:B156)</f>
        <v>12.63636363636364</v>
      </c>
      <c r="D147" s="14">
        <f>MEDIAN(B147:B156)</f>
        <v>14.5</v>
      </c>
      <c r="E147" s="22">
        <f>'AveragesMedians - Testing Trend'!N147</f>
        <v>-26.12372222222222</v>
      </c>
      <c r="F147" s="17">
        <f>AVERAGEA(E147:E156)</f>
        <v>-19.05273737373737</v>
      </c>
      <c r="G147" s="17">
        <f>MEDIAN(E147:E156)</f>
        <v>-19.29438888888889</v>
      </c>
      <c r="H147" s="17">
        <f>0.0418*A147-71.619+$E$3*SIN((A147+$G$3)/$F$3)</f>
        <v>13.89898094660941</v>
      </c>
      <c r="I147" s="17">
        <f>0.0329*A147-54.644+$E$5*SIN((A147+$G$5)/$F$5)</f>
        <v>13.11848094660941</v>
      </c>
    </row>
    <row r="148" ht="20.7" customHeight="1">
      <c r="A148" s="14">
        <v>1996</v>
      </c>
      <c r="B148" s="14">
        <v>13</v>
      </c>
      <c r="C148" s="14">
        <f>AVERAGEA(B148:B157)</f>
        <v>13.45454545454546</v>
      </c>
      <c r="D148" s="14">
        <f>MEDIAN(B148:B157)</f>
        <v>14.5</v>
      </c>
      <c r="E148" s="22">
        <f>'AveragesMedians - Testing Trend'!N148</f>
        <v>-26.541</v>
      </c>
      <c r="F148" s="17">
        <f>AVERAGEA(E148:E157)</f>
        <v>-18.14263636363636</v>
      </c>
      <c r="G148" s="17">
        <f>MEDIAN(E148:E157)</f>
        <v>-18.59544444444445</v>
      </c>
      <c r="H148" s="17">
        <f>0.0418*A148-71.619+$E$3*SIN((A148+$G$3)/$F$3)</f>
        <v>14.14136692968222</v>
      </c>
      <c r="I148" s="17">
        <f>0.0329*A148-54.644+$E$5*SIN((A148+$G$5)/$F$5)</f>
        <v>13.35196692968221</v>
      </c>
    </row>
    <row r="149" ht="20.7" customHeight="1">
      <c r="A149" s="14">
        <v>1997</v>
      </c>
      <c r="B149" s="14">
        <v>8</v>
      </c>
      <c r="C149" s="14">
        <f>AVERAGEA(B149:B158)</f>
        <v>13.18181818181818</v>
      </c>
      <c r="D149" s="14">
        <f>MEDIAN(B149:B158)</f>
        <v>14.5</v>
      </c>
      <c r="E149" s="22">
        <f>'AveragesMedians - Testing Trend'!N149</f>
        <v>-18.82433333333334</v>
      </c>
      <c r="F149" s="17">
        <f>AVERAGEA(E149:E158)</f>
        <v>-17.16078282828283</v>
      </c>
      <c r="G149" s="17">
        <f>MEDIAN(E149:E158)</f>
        <v>-17.72130555555556</v>
      </c>
      <c r="H149" s="17">
        <f>0.0418*A149-71.619+$E$3*SIN((A149+$G$3)/$F$3)</f>
        <v>14.36049663338502</v>
      </c>
      <c r="I149" s="17">
        <f>0.0329*A149-54.644+$E$5*SIN((A149+$G$5)/$F$5)</f>
        <v>13.56219663338503</v>
      </c>
    </row>
    <row r="150" ht="20.7" customHeight="1">
      <c r="A150" s="14">
        <v>1998</v>
      </c>
      <c r="B150" s="14">
        <v>14</v>
      </c>
      <c r="C150" s="14">
        <f>AVERAGEA(B150:B159)</f>
        <v>13.81818181818182</v>
      </c>
      <c r="D150" s="14">
        <f>MEDIAN(B150:B159)</f>
        <v>15</v>
      </c>
      <c r="E150" s="22">
        <f>'AveragesMedians - Testing Trend'!N150</f>
        <v>-17.07605555555556</v>
      </c>
      <c r="F150" s="17">
        <f>AVERAGEA(E150:E159)</f>
        <v>-17.3165202020202</v>
      </c>
      <c r="G150" s="17">
        <f>MEDIAN(E150:E159)</f>
        <v>-17.72130555555556</v>
      </c>
      <c r="H150" s="17">
        <f>0.0418*A150-71.619+$E$3*SIN((A150+$G$3)/$F$3)</f>
        <v>14.55459823793573</v>
      </c>
      <c r="I150" s="17">
        <f>0.0329*A150-54.644+$E$5*SIN((A150+$G$5)/$F$5)</f>
        <v>13.74739823793574</v>
      </c>
    </row>
    <row r="151" ht="20.7" customHeight="1">
      <c r="A151" s="14">
        <v>1999</v>
      </c>
      <c r="B151" s="14">
        <v>12</v>
      </c>
      <c r="C151" s="14">
        <f>AVERAGEA(B151:B160)</f>
        <v>14</v>
      </c>
      <c r="D151" s="14">
        <f>MEDIAN(B151:B160)</f>
        <v>15</v>
      </c>
      <c r="E151" s="22">
        <f>'AveragesMedians - Testing Trend'!N151</f>
        <v>-26.81072222222222</v>
      </c>
      <c r="F151" s="17">
        <f>AVERAGEA(E151:E160)</f>
        <v>-17.53958585858586</v>
      </c>
      <c r="G151" s="17">
        <f>MEDIAN(E151:E160)</f>
        <v>-18.94816666666667</v>
      </c>
      <c r="H151" s="17">
        <f>0.0418*A151-71.619+$E$3*SIN((A151+$G$3)/$F$3)</f>
        <v>14.72214999604596</v>
      </c>
      <c r="I151" s="17">
        <f>0.0329*A151-54.644+$E$5*SIN((A151+$G$5)/$F$5)</f>
        <v>13.90604999604596</v>
      </c>
    </row>
    <row r="152" ht="20.7" customHeight="1">
      <c r="A152" s="14">
        <v>2000</v>
      </c>
      <c r="B152" s="14">
        <v>15</v>
      </c>
      <c r="C152" s="14">
        <f>AVERAGEA(B152:B161)</f>
        <v>13.72727272727273</v>
      </c>
      <c r="D152" s="14">
        <f>MEDIAN(B152:B161)</f>
        <v>15</v>
      </c>
      <c r="E152" s="22">
        <f>'AveragesMedians - Testing Trend'!N152</f>
        <v>-24.39611111111111</v>
      </c>
      <c r="F152" s="17">
        <f>AVERAGEA(E152:E161)</f>
        <v>-16.25041919191919</v>
      </c>
      <c r="G152" s="17">
        <f>MEDIAN(E152:E161)</f>
        <v>-17.23958333333334</v>
      </c>
      <c r="H152" s="17">
        <f>0.0418*A152-71.619+$E$3*SIN((A152+$G$3)/$F$3)</f>
        <v>14.86189543771665</v>
      </c>
      <c r="I152" s="17">
        <f>0.0329*A152-54.644+$E$5*SIN((A152+$G$5)/$F$5)</f>
        <v>14.03689543771665</v>
      </c>
    </row>
    <row r="153" ht="20.7" customHeight="1">
      <c r="A153" s="14">
        <v>2001</v>
      </c>
      <c r="B153" s="14">
        <v>15</v>
      </c>
      <c r="C153" s="14">
        <f>AVERAGEA(B153:B162)</f>
        <v>14.09090909090909</v>
      </c>
      <c r="D153" s="14">
        <f>MEDIAN(B153:B162)</f>
        <v>15</v>
      </c>
      <c r="E153" s="22">
        <f>'AveragesMedians - Testing Trend'!N153</f>
        <v>-19.76444444444444</v>
      </c>
      <c r="F153" s="17">
        <f>AVERAGEA(E153:E162)</f>
        <v>-15.18955050505051</v>
      </c>
      <c r="G153" s="17">
        <f>MEDIAN(E153:E162)</f>
        <v>-16.00644444444444</v>
      </c>
      <c r="H153" s="17">
        <f>0.0418*A153-71.619+$E$3*SIN((A153+$G$3)/$F$3)</f>
        <v>14.97285592447109</v>
      </c>
      <c r="I153" s="17">
        <f>0.0329*A153-54.644+$E$5*SIN((A153+$G$5)/$F$5)</f>
        <v>14.1389559244711</v>
      </c>
    </row>
    <row r="154" ht="20.7" customHeight="1">
      <c r="A154" s="14">
        <v>2002</v>
      </c>
      <c r="B154" s="14">
        <v>12</v>
      </c>
      <c r="C154" s="14">
        <f>AVERAGEA(B154:B163)</f>
        <v>14.45454545454546</v>
      </c>
      <c r="D154" s="14">
        <f>MEDIAN(B154:B163)</f>
        <v>15.5</v>
      </c>
      <c r="E154" s="22">
        <f>'AveragesMedians - Testing Trend'!N154</f>
        <v>-18.36655555555556</v>
      </c>
      <c r="F154" s="17">
        <f>AVERAGEA(E154:E163)</f>
        <v>-15.01178282828283</v>
      </c>
      <c r="G154" s="17">
        <f>MEDIAN(E154:E163)</f>
        <v>-16.00644444444444</v>
      </c>
      <c r="H154" s="17">
        <f>0.0418*A154-71.619+$E$3*SIN((A154+$G$3)/$F$3)</f>
        <v>15.05434042758709</v>
      </c>
      <c r="I154" s="17">
        <f>0.0329*A154-54.644+$E$5*SIN((A154+$G$5)/$F$5)</f>
        <v>14.21154042758709</v>
      </c>
    </row>
    <row r="155" ht="20.7" customHeight="1">
      <c r="A155" s="14">
        <v>2003</v>
      </c>
      <c r="B155" s="14">
        <v>16</v>
      </c>
      <c r="C155" s="14">
        <f>AVERAGEA(B155:B164)</f>
        <v>15.09090909090909</v>
      </c>
      <c r="D155" s="14">
        <f>MEDIAN(B155:B164)</f>
        <v>16</v>
      </c>
      <c r="E155" s="22">
        <f>'AveragesMedians - Testing Trend'!N155</f>
        <v>-15.90027777777778</v>
      </c>
      <c r="F155" s="17">
        <f>AVERAGEA(E155:E164)</f>
        <v>-14.6694696969697</v>
      </c>
      <c r="G155" s="17">
        <f>MEDIAN(E155:E164)</f>
        <v>-15.83858333333333</v>
      </c>
      <c r="H155" s="17">
        <f>0.0418*A155-71.619+$E$3*SIN((A155+$G$3)/$F$3)</f>
        <v>15.1059524326274</v>
      </c>
      <c r="I155" s="17">
        <f>0.0329*A155-54.644+$E$5*SIN((A155+$G$5)/$F$5)</f>
        <v>14.2542524326274</v>
      </c>
    </row>
    <row r="156" ht="20.7" customHeight="1">
      <c r="A156" s="14">
        <v>2004</v>
      </c>
      <c r="B156" s="14">
        <v>15</v>
      </c>
      <c r="C156" s="14">
        <f>AVERAGEA(B156:B165)</f>
        <v>14.90909090909091</v>
      </c>
      <c r="D156" s="14">
        <f>MEDIAN(B156:B165)</f>
        <v>15.5</v>
      </c>
      <c r="E156" s="22">
        <f>'AveragesMedians - Testing Trend'!N156</f>
        <v>-15.77688888888889</v>
      </c>
      <c r="F156" s="17">
        <f>AVERAGEA(E156:E165)</f>
        <v>-14.39429797979798</v>
      </c>
      <c r="G156" s="17">
        <f>MEDIAN(E156:E165)</f>
        <v>-15.75875</v>
      </c>
      <c r="H156" s="17">
        <f>0.0418*A156-71.619+$E$3*SIN((A156+$G$3)/$F$3)</f>
        <v>15.12759390128111</v>
      </c>
      <c r="I156" s="17">
        <f>0.0329*A156-54.644+$E$5*SIN((A156+$G$5)/$F$5)</f>
        <v>14.26699390128112</v>
      </c>
    </row>
    <row r="157" ht="20.7" customHeight="1">
      <c r="A157" s="14">
        <v>2005</v>
      </c>
      <c r="B157" s="14">
        <v>28</v>
      </c>
      <c r="C157" s="14">
        <f>AVERAGEA(B157:B166)</f>
        <v>14.27272727272727</v>
      </c>
      <c r="D157" s="14">
        <f>MEDIAN(B157:B166)</f>
        <v>15.5</v>
      </c>
      <c r="E157" s="22">
        <f>'AveragesMedians - Testing Trend'!N157</f>
        <v>-16.11261111111111</v>
      </c>
      <c r="F157" s="17">
        <f>AVERAGEA(E157:E166)</f>
        <v>-13.6980303030303</v>
      </c>
      <c r="G157" s="17">
        <f>MEDIAN(E157:E166)</f>
        <v>-15.17086111111111</v>
      </c>
      <c r="H157" s="17">
        <f>0.0418*A157-71.619+$E$3*SIN((A157+$G$3)/$F$3)</f>
        <v>15.11946625092992</v>
      </c>
      <c r="I157" s="17">
        <f>0.0329*A157-54.644+$E$5*SIN((A157+$G$5)/$F$5)</f>
        <v>14.24996625092992</v>
      </c>
    </row>
    <row r="158" ht="20.7" customHeight="1">
      <c r="A158" s="14">
        <v>2006</v>
      </c>
      <c r="B158" s="14">
        <v>10</v>
      </c>
      <c r="C158" s="14">
        <f>AVERAGEA(B158:B167)</f>
        <v>12.72727272727273</v>
      </c>
      <c r="D158" s="14">
        <f>MEDIAN(B158:B167)</f>
        <v>14.5</v>
      </c>
      <c r="E158" s="22">
        <f>'AveragesMedians - Testing Trend'!N158</f>
        <v>-15.74061111111111</v>
      </c>
      <c r="F158" s="17">
        <f>AVERAGEA(E158:E167)</f>
        <v>-12.53160101010101</v>
      </c>
      <c r="G158" s="17">
        <f>MEDIAN(E158:E167)</f>
        <v>-13.73725</v>
      </c>
      <c r="H158" s="17">
        <f>0.0418*A158-71.619+$E$3*SIN((A158+$G$3)/$F$3)</f>
        <v>15.08206834215222</v>
      </c>
      <c r="I158" s="17">
        <f>0.0329*A158-54.644+$E$5*SIN((A158+$G$5)/$F$5)</f>
        <v>14.20366834215223</v>
      </c>
    </row>
    <row r="159" ht="20.7" customHeight="1">
      <c r="A159" s="14">
        <v>2007</v>
      </c>
      <c r="B159" s="14">
        <v>15</v>
      </c>
      <c r="C159" s="14">
        <f>AVERAGEA(B159:B168)</f>
        <v>13.18181818181818</v>
      </c>
      <c r="D159" s="14">
        <f>MEDIAN(B159:B168)</f>
        <v>15</v>
      </c>
      <c r="E159" s="22">
        <f>'AveragesMedians - Testing Trend'!N159</f>
        <v>-20.53744444444444</v>
      </c>
      <c r="F159" s="16"/>
      <c r="G159" s="16"/>
      <c r="H159" s="17">
        <f>0.0418*A159-71.619+$E$3*SIN((A159+$G$3)/$F$3)</f>
        <v>15.01619149427315</v>
      </c>
      <c r="I159" s="17">
        <f>0.0329*A159-54.644+$E$5*SIN((A159+$G$5)/$F$5)</f>
        <v>14.12889149427317</v>
      </c>
    </row>
    <row r="160" ht="20.7" customHeight="1">
      <c r="A160" s="14">
        <v>2008</v>
      </c>
      <c r="B160" s="14">
        <v>16</v>
      </c>
      <c r="C160" s="14">
        <f>'AveragesMedians - Testing Trend'!C160</f>
        <v>13.36363636363636</v>
      </c>
      <c r="D160" s="14">
        <f>'AveragesMedians - Testing Trend'!D160</f>
        <v>15.5</v>
      </c>
      <c r="E160" s="22">
        <f>'AveragesMedians - Testing Trend'!N160</f>
        <v>-19.52977777777777</v>
      </c>
      <c r="F160" s="16"/>
      <c r="G160" s="16"/>
      <c r="H160" s="17">
        <f>0.0418*A160-71.619+$E$3*SIN((A160+$G$3)/$F$3)</f>
        <v>14.92291157876357</v>
      </c>
      <c r="I160" s="17">
        <f>0.0329*A160-54.644+$E$5*SIN((A160+$G$5)/$F$5)</f>
        <v>14.02671157876357</v>
      </c>
    </row>
    <row r="161" ht="20.7" customHeight="1">
      <c r="A161" s="14">
        <v>2009</v>
      </c>
      <c r="B161" s="14">
        <v>9</v>
      </c>
      <c r="C161" s="7"/>
      <c r="D161" s="7"/>
      <c r="E161" s="22">
        <f>'AveragesMedians - Testing Trend'!N161</f>
        <v>-12.62988888888889</v>
      </c>
      <c r="F161" s="16"/>
      <c r="G161" s="16"/>
      <c r="H161" s="17">
        <f>0.0418*A161-71.619+$E$3*SIN((A161+$G$3)/$F$3)</f>
        <v>14.8035782694877</v>
      </c>
      <c r="I161" s="17">
        <f>0.0329*A161-54.644+$E$5*SIN((A161+$G$5)/$F$5)</f>
        <v>13.89847826948771</v>
      </c>
    </row>
    <row r="162" ht="20.7" customHeight="1">
      <c r="A162" s="14">
        <v>2010</v>
      </c>
      <c r="B162" s="14">
        <v>19</v>
      </c>
      <c r="C162" s="7"/>
      <c r="D162" s="7"/>
      <c r="E162" s="22">
        <f>'AveragesMedians - Testing Trend'!N162</f>
        <v>-12.72655555555556</v>
      </c>
      <c r="F162" s="16"/>
      <c r="G162" s="16"/>
      <c r="H162" s="17">
        <f>0.0418*A162-71.619+$E$3*SIN((A162+$G$3)/$F$3)</f>
        <v>14.65980155720828</v>
      </c>
      <c r="I162" s="17">
        <f>0.0329*A162-54.644+$E$5*SIN((A162+$G$5)/$F$5)</f>
        <v>13.74580155720827</v>
      </c>
    </row>
    <row r="163" ht="20.7" customHeight="1">
      <c r="A163" s="14">
        <v>2011</v>
      </c>
      <c r="B163" s="14">
        <v>19</v>
      </c>
      <c r="C163" s="7"/>
      <c r="D163" s="7"/>
      <c r="E163" s="22">
        <f>'AveragesMedians - Testing Trend'!N163</f>
        <v>-17.809</v>
      </c>
      <c r="F163" s="16"/>
      <c r="G163" s="16"/>
      <c r="H163" s="17">
        <f>0.0418*A163-71.619+$E$3*SIN((A163+$G$3)/$F$3)</f>
        <v>14.49343566309084</v>
      </c>
      <c r="I163" s="17">
        <f>0.0329*A163-54.644+$E$5*SIN((A163+$G$5)/$F$5)</f>
        <v>13.57053566309085</v>
      </c>
    </row>
    <row r="164" ht="20.7" customHeight="1">
      <c r="A164" s="14">
        <v>2012</v>
      </c>
      <c r="B164" s="14">
        <v>19</v>
      </c>
      <c r="C164" s="7"/>
      <c r="D164" s="7"/>
      <c r="E164" s="22">
        <f>'AveragesMedians - Testing Trend'!N164</f>
        <v>-14.60111111111111</v>
      </c>
      <c r="F164" s="16"/>
      <c r="G164" s="16"/>
      <c r="H164" s="17">
        <f>0.0418*A164-71.619+$E$3*SIN((A164+$G$3)/$F$3)</f>
        <v>14.30656051193888</v>
      </c>
      <c r="I164" s="17">
        <f>0.0329*A164-54.644+$E$5*SIN((A164+$G$5)/$F$5)</f>
        <v>13.3747605119389</v>
      </c>
    </row>
    <row r="165" ht="20.7" customHeight="1">
      <c r="A165" s="14">
        <v>2013</v>
      </c>
      <c r="B165" s="14">
        <v>14</v>
      </c>
      <c r="C165" s="7"/>
      <c r="D165" s="7"/>
      <c r="E165" s="22">
        <f>'AveragesMedians - Testing Trend'!N165</f>
        <v>-12.87338888888889</v>
      </c>
      <c r="F165" s="16"/>
      <c r="G165" s="16"/>
      <c r="H165" s="17">
        <f>0.0418*A165-71.619+$E$3*SIN((A165+$G$3)/$F$3)</f>
        <v>14.10146095027289</v>
      </c>
      <c r="I165" s="17">
        <f>0.0329*A165-54.644+$E$5*SIN((A165+$G$5)/$F$5)</f>
        <v>13.16076095027289</v>
      </c>
    </row>
    <row r="166" ht="20.7" customHeight="1">
      <c r="A166" s="14">
        <v>2014</v>
      </c>
      <c r="B166" s="14">
        <v>8</v>
      </c>
      <c r="C166" s="7"/>
      <c r="D166" s="7"/>
      <c r="E166" s="22">
        <f>'AveragesMedians - Testing Trend'!N166</f>
        <v>-8.117944444444445</v>
      </c>
      <c r="F166" s="16"/>
      <c r="G166" s="16"/>
      <c r="H166" s="17">
        <f>0.0418*A166-71.619+$E$3*SIN((A166+$G$3)/$F$3)</f>
        <v>13.8806039168988</v>
      </c>
      <c r="I166" s="17">
        <f>0.0329*A166-54.644+$E$5*SIN((A166+$G$5)/$F$5)</f>
        <v>12.93100391689881</v>
      </c>
    </row>
    <row r="167" ht="20.7" customHeight="1">
      <c r="A167" s="14">
        <v>2015</v>
      </c>
      <c r="B167" s="14">
        <v>11</v>
      </c>
      <c r="C167" s="7"/>
      <c r="D167" s="7"/>
      <c r="E167" s="22">
        <f>'AveragesMedians - Testing Trend'!N167</f>
        <v>-3.281888888888888</v>
      </c>
      <c r="F167" s="16"/>
      <c r="G167" s="16"/>
      <c r="H167" s="17">
        <f>0.0418*A167-71.619+$E$3*SIN((A167+$G$3)/$F$3)</f>
        <v>13.64661379407123</v>
      </c>
      <c r="I167" s="17">
        <f>0.0329*A167-54.644+$E$5*SIN((A167+$G$5)/$F$5)</f>
        <v>12.68811379407124</v>
      </c>
    </row>
    <row r="168" ht="20.7" customHeight="1">
      <c r="A168" s="14">
        <v>2016</v>
      </c>
      <c r="B168" s="14">
        <v>15</v>
      </c>
      <c r="C168" s="7"/>
      <c r="D168" s="7"/>
      <c r="E168" s="15"/>
      <c r="F168" s="16"/>
      <c r="G168" s="16"/>
      <c r="H168" s="17">
        <f>0.0418*A168-71.619+$E$3*SIN((A168+$G$3)/$F$3)</f>
        <v>13.40224618553339</v>
      </c>
      <c r="I168" s="17">
        <f>0.0329*A168-54.644+$E$5*SIN((A168+$G$5)/$F$5)</f>
        <v>12.43484618553339</v>
      </c>
    </row>
    <row r="169" ht="20.7" customHeight="1">
      <c r="A169" s="14">
        <v>2017</v>
      </c>
      <c r="B169" s="14">
        <v>17</v>
      </c>
      <c r="C169" s="7"/>
      <c r="D169" s="7"/>
      <c r="E169" s="15"/>
      <c r="F169" s="16"/>
      <c r="G169" s="16"/>
      <c r="H169" s="17">
        <f>0.0418*A169-71.619+$E$3*SIN((A169+$G$3)/$F$3)</f>
        <v>13.15036038343525</v>
      </c>
      <c r="I169" s="17">
        <f>0.0329*A169-54.644+$E$5*SIN((A169+$G$5)/$F$5)</f>
        <v>12.17406038343524</v>
      </c>
    </row>
    <row r="170" ht="20.7" customHeight="1">
      <c r="A170" s="14">
        <f>A169+1</f>
        <v>2018</v>
      </c>
      <c r="B170" s="7"/>
      <c r="C170" s="7"/>
      <c r="D170" s="7"/>
      <c r="E170" s="15"/>
      <c r="F170" s="16"/>
      <c r="G170" s="16"/>
      <c r="H170" s="17">
        <f>0.0418*A170-71.619+$E$3*SIN((A170+$G$3)/$F$3)</f>
        <v>12.89389079923192</v>
      </c>
      <c r="I170" s="17">
        <f>0.0329*A170-54.644+$E$5*SIN((A170+$G$5)/$F$5)</f>
        <v>11.90869079923193</v>
      </c>
    </row>
    <row r="171" ht="20.7" customHeight="1">
      <c r="A171" s="14">
        <f>A170+1</f>
        <v>2019</v>
      </c>
      <c r="B171" s="7"/>
      <c r="C171" s="7"/>
      <c r="D171" s="7"/>
      <c r="E171" s="15"/>
      <c r="F171" s="16"/>
      <c r="G171" s="16"/>
      <c r="H171" s="17">
        <f>0.0418*A171-71.619+$E$3*SIN((A171+$G$3)/$F$3)</f>
        <v>12.63581764401388</v>
      </c>
      <c r="I171" s="17">
        <f>0.0329*A171-54.644+$E$5*SIN((A171+$G$5)/$F$5)</f>
        <v>11.64171764401389</v>
      </c>
    </row>
    <row r="172" ht="20.7" customHeight="1">
      <c r="A172" s="14">
        <f>A171+1</f>
        <v>2020</v>
      </c>
      <c r="B172" s="7"/>
      <c r="C172" s="7"/>
      <c r="D172" s="7"/>
      <c r="E172" s="15"/>
      <c r="F172" s="16"/>
      <c r="G172" s="16"/>
      <c r="H172" s="17">
        <f>0.0418*A172-71.619+$E$3*SIN((A172+$G$3)/$F$3)</f>
        <v>12.37913715122316</v>
      </c>
      <c r="I172" s="17">
        <f>0.0329*A172-54.644+$E$5*SIN((A172+$G$5)/$F$5)</f>
        <v>11.37613715122317</v>
      </c>
    </row>
    <row r="173" ht="20.7" customHeight="1">
      <c r="A173" s="14">
        <f>A172+1</f>
        <v>2021</v>
      </c>
      <c r="B173" s="7"/>
      <c r="C173" s="7"/>
      <c r="D173" s="7"/>
      <c r="E173" s="15"/>
      <c r="F173" s="16"/>
      <c r="G173" s="16"/>
      <c r="H173" s="17">
        <f>0.0418*A173-71.619+$E$3*SIN((A173+$G$3)/$F$3)</f>
        <v>12.12683163927921</v>
      </c>
      <c r="I173" s="17">
        <f>0.0329*A173-54.644+$E$5*SIN((A173+$G$5)/$F$5)</f>
        <v>11.11493163927922</v>
      </c>
    </row>
    <row r="174" ht="20.7" customHeight="1">
      <c r="A174" s="14">
        <f>A173+1</f>
        <v>2022</v>
      </c>
      <c r="B174" s="7"/>
      <c r="C174" s="7"/>
      <c r="D174" s="7"/>
      <c r="E174" s="15"/>
      <c r="F174" s="16"/>
      <c r="G174" s="16"/>
      <c r="H174" s="17">
        <f>0.0418*A174-71.619+$E$3*SIN((A174+$G$3)/$F$3)</f>
        <v>11.88183971323894</v>
      </c>
      <c r="I174" s="17">
        <f>0.0329*A174-54.644+$E$5*SIN((A174+$G$5)/$F$5)</f>
        <v>10.86103971323894</v>
      </c>
    </row>
    <row r="175" ht="20.7" customHeight="1">
      <c r="A175" s="14">
        <f>A174+1</f>
        <v>2023</v>
      </c>
      <c r="B175" s="7"/>
      <c r="C175" s="7"/>
      <c r="D175" s="7"/>
      <c r="E175" s="15"/>
      <c r="F175" s="16"/>
      <c r="G175" s="16"/>
      <c r="H175" s="17">
        <f>0.0418*A175-71.619+$E$3*SIN((A175+$G$3)/$F$3)</f>
        <v>11.64702690322667</v>
      </c>
      <c r="I175" s="17">
        <f>0.0329*A175-54.644+$E$5*SIN((A175+$G$5)/$F$5)</f>
        <v>10.61732690322668</v>
      </c>
    </row>
    <row r="176" ht="20.7" customHeight="1">
      <c r="A176" s="14">
        <f>A175+1</f>
        <v>2024</v>
      </c>
      <c r="B176" s="7"/>
      <c r="C176" s="7"/>
      <c r="D176" s="7"/>
      <c r="E176" s="15"/>
      <c r="F176" s="16"/>
      <c r="G176" s="16"/>
      <c r="H176" s="17">
        <f>0.0418*A176-71.619+$E$3*SIN((A176+$G$3)/$F$3)</f>
        <v>11.42515703300395</v>
      </c>
      <c r="I176" s="17">
        <f>0.0329*A176-54.644+$E$5*SIN((A176+$G$5)/$F$5)</f>
        <v>10.38655703300397</v>
      </c>
    </row>
    <row r="177" ht="20.7" customHeight="1">
      <c r="A177" s="14">
        <f>A176+1</f>
        <v>2025</v>
      </c>
      <c r="B177" s="7"/>
      <c r="C177" s="7"/>
      <c r="D177" s="7"/>
      <c r="E177" s="15"/>
      <c r="F177" s="16"/>
      <c r="G177" s="16"/>
      <c r="H177" s="17">
        <f>0.0418*A177-71.619+$E$3*SIN((A177+$G$3)/$F$3)</f>
        <v>11.21886460475638</v>
      </c>
      <c r="I177" s="17">
        <f>0.0329*A177-54.644+$E$5*SIN((A177+$G$5)/$F$5)</f>
        <v>10.17136460475639</v>
      </c>
    </row>
    <row r="178" ht="20.7" customHeight="1">
      <c r="A178" s="14">
        <f>A177+1</f>
        <v>2026</v>
      </c>
      <c r="B178" s="7"/>
      <c r="C178" s="7"/>
      <c r="D178" s="7"/>
      <c r="E178" s="15"/>
      <c r="F178" s="16"/>
      <c r="G178" s="16"/>
      <c r="H178" s="17">
        <f>0.0418*A178-71.619+$E$3*SIN((A178+$G$3)/$F$3)</f>
        <v>11.03062847601852</v>
      </c>
      <c r="I178" s="17">
        <f>0.0329*A178-54.644+$E$5*SIN((A178+$G$5)/$F$5)</f>
        <v>9.974228476018533</v>
      </c>
    </row>
    <row r="179" ht="20.7" customHeight="1">
      <c r="A179" s="14">
        <f>A178+1</f>
        <v>2027</v>
      </c>
      <c r="B179" s="7"/>
      <c r="C179" s="7"/>
      <c r="D179" s="7"/>
      <c r="E179" s="15"/>
      <c r="F179" s="16"/>
      <c r="G179" s="16"/>
      <c r="H179" s="17">
        <f>0.0418*A179-71.619+$E$3*SIN((A179+$G$3)/$F$3)</f>
        <v>10.86274709174887</v>
      </c>
      <c r="I179" s="17">
        <f>0.0329*A179-54.644+$E$5*SIN((A179+$G$5)/$F$5)</f>
        <v>9.797447091748868</v>
      </c>
    </row>
    <row r="180" ht="20.7" customHeight="1">
      <c r="A180" s="14">
        <f>A179+1</f>
        <v>2028</v>
      </c>
      <c r="B180" s="7"/>
      <c r="C180" s="7"/>
      <c r="D180" s="7"/>
      <c r="E180" s="15"/>
      <c r="F180" s="16"/>
      <c r="G180" s="16"/>
      <c r="H180" s="17">
        <f>0.0418*A180-71.619+$E$3*SIN((A180+$G$3)/$F$3)</f>
        <v>10.71731551902768</v>
      </c>
      <c r="I180" s="17">
        <f>0.0329*A180-54.644+$E$5*SIN((A180+$G$5)/$F$5)</f>
        <v>9.643115519027685</v>
      </c>
    </row>
    <row r="181" ht="20.7" customHeight="1">
      <c r="A181" s="14">
        <f>A180+1</f>
        <v>2029</v>
      </c>
      <c r="B181" s="7"/>
      <c r="C181" s="7"/>
      <c r="D181" s="7"/>
      <c r="E181" s="15"/>
      <c r="F181" s="16"/>
      <c r="G181" s="16"/>
      <c r="H181" s="17">
        <f>0.0418*A181-71.619+$E$3*SIN((A181+$G$3)/$F$3)</f>
        <v>10.59620451383901</v>
      </c>
      <c r="I181" s="17">
        <f>0.0329*A181-54.644+$E$5*SIN((A181+$G$5)/$F$5)</f>
        <v>9.513104513839016</v>
      </c>
    </row>
    <row r="182" ht="20.7" customHeight="1">
      <c r="A182" s="14">
        <f>A181+1</f>
        <v>2030</v>
      </c>
      <c r="B182" s="7"/>
      <c r="C182" s="7"/>
      <c r="D182" s="7"/>
      <c r="E182" s="15"/>
      <c r="F182" s="16"/>
      <c r="G182" s="16"/>
      <c r="H182" s="17">
        <f>0.0418*A182-71.619+$E$3*SIN((A182+$G$3)/$F$3)</f>
        <v>10.5010418290955</v>
      </c>
      <c r="I182" s="17">
        <f>0.0329*A182-54.644+$E$5*SIN((A182+$G$5)/$F$5)</f>
        <v>9.409041829095493</v>
      </c>
    </row>
    <row r="183" ht="20.7" customHeight="1">
      <c r="A183" s="14">
        <f>A182+1</f>
        <v>2031</v>
      </c>
      <c r="B183" s="7"/>
      <c r="C183" s="7"/>
      <c r="D183" s="7"/>
      <c r="E183" s="15"/>
      <c r="F183" s="16"/>
      <c r="G183" s="16"/>
      <c r="H183" s="17">
        <f>0.0418*A183-71.619+$E$3*SIN((A183+$G$3)/$F$3)</f>
        <v>10.43319595066923</v>
      </c>
      <c r="I183" s="17">
        <f>0.0329*A183-54.644+$E$5*SIN((A183+$G$5)/$F$5)</f>
        <v>9.33229595066924</v>
      </c>
    </row>
    <row r="184" ht="20.7" customHeight="1">
      <c r="A184" s="14">
        <f>A183+1</f>
        <v>2032</v>
      </c>
      <c r="B184" s="7"/>
      <c r="C184" s="7"/>
      <c r="D184" s="7"/>
      <c r="E184" s="15"/>
      <c r="F184" s="16"/>
      <c r="G184" s="16"/>
      <c r="H184" s="17">
        <f>0.0418*A184-71.619+$E$3*SIN((A184+$G$3)/$F$3)</f>
        <v>10.39376242393332</v>
      </c>
      <c r="I184" s="17">
        <f>0.0329*A184-54.644+$E$5*SIN((A184+$G$5)/$F$5)</f>
        <v>9.283962423933337</v>
      </c>
    </row>
    <row r="185" ht="20.7" customHeight="1">
      <c r="A185" s="14">
        <f>A184+1</f>
        <v>2033</v>
      </c>
      <c r="B185" s="7"/>
      <c r="C185" s="7"/>
      <c r="D185" s="7"/>
      <c r="E185" s="15"/>
      <c r="F185" s="16"/>
      <c r="G185" s="16"/>
      <c r="H185" s="17">
        <f>0.0418*A185-71.619+$E$3*SIN((A185+$G$3)/$F$3)</f>
        <v>10.38355290743475</v>
      </c>
      <c r="I185" s="17">
        <f>0.0329*A185-54.644+$E$5*SIN((A185+$G$5)/$F$5)</f>
        <v>9.264852907434756</v>
      </c>
    </row>
    <row r="186" ht="20.7" customHeight="1">
      <c r="A186" s="14">
        <f>A185+1</f>
        <v>2034</v>
      </c>
      <c r="B186" s="7"/>
      <c r="C186" s="7"/>
      <c r="D186" s="7"/>
      <c r="E186" s="15"/>
      <c r="F186" s="16"/>
      <c r="G186" s="16"/>
      <c r="H186" s="17">
        <f>0.0418*A186-71.619+$E$3*SIN((A186+$G$3)/$F$3)</f>
        <v>10.40308706307026</v>
      </c>
      <c r="I186" s="17">
        <f>0.0329*A186-54.644+$E$5*SIN((A186+$G$5)/$F$5)</f>
        <v>9.275487063070262</v>
      </c>
    </row>
    <row r="187" ht="20.7" customHeight="1">
      <c r="A187" s="14">
        <f>A186+1</f>
        <v>2035</v>
      </c>
      <c r="B187" s="7"/>
      <c r="C187" s="7"/>
      <c r="D187" s="7"/>
      <c r="E187" s="15"/>
      <c r="F187" s="16"/>
      <c r="G187" s="16"/>
      <c r="H187" s="17">
        <f>0.0418*A187-71.619+$E$3*SIN((A187+$G$3)/$F$3)</f>
        <v>10.45258736379663</v>
      </c>
      <c r="I187" s="17">
        <f>0.0329*A187-54.644+$E$5*SIN((A187+$G$5)/$F$5)</f>
        <v>9.316087363796637</v>
      </c>
    </row>
    <row r="188" ht="20.7" customHeight="1">
      <c r="A188" s="14">
        <f>A187+1</f>
        <v>2036</v>
      </c>
      <c r="B188" s="7"/>
      <c r="C188" s="7"/>
      <c r="D188" s="7"/>
      <c r="E188" s="15"/>
      <c r="F188" s="16"/>
      <c r="G188" s="16"/>
      <c r="H188" s="17">
        <f>0.0418*A188-71.619+$E$3*SIN((A188+$G$3)/$F$3)</f>
        <v>10.5319768707544</v>
      </c>
      <c r="I188" s="17">
        <f>0.0329*A188-54.644+$E$5*SIN((A188+$G$5)/$F$5)</f>
        <v>9.386576870754402</v>
      </c>
    </row>
    <row r="189" ht="20.7" customHeight="1">
      <c r="A189" s="14">
        <f>A188+1</f>
        <v>2037</v>
      </c>
      <c r="B189" s="7"/>
      <c r="C189" s="7"/>
      <c r="D189" s="7"/>
      <c r="E189" s="15"/>
      <c r="F189" s="16"/>
      <c r="G189" s="16"/>
      <c r="H189" s="17">
        <f>0.0418*A189-71.619+$E$3*SIN((A189+$G$3)/$F$3)</f>
        <v>10.6408800020155</v>
      </c>
      <c r="I189" s="17">
        <f>0.0329*A189-54.644+$E$5*SIN((A189+$G$5)/$F$5)</f>
        <v>9.486580002015497</v>
      </c>
    </row>
    <row r="190" ht="20.7" customHeight="1">
      <c r="A190" s="14">
        <f>A189+1</f>
        <v>2038</v>
      </c>
      <c r="B190" s="7"/>
      <c r="C190" s="7"/>
      <c r="D190" s="7"/>
      <c r="E190" s="15"/>
      <c r="F190" s="16"/>
      <c r="G190" s="16"/>
      <c r="H190" s="17">
        <f>0.0418*A190-71.619+$E$3*SIN((A190+$G$3)/$F$3)</f>
        <v>10.77862628527367</v>
      </c>
      <c r="I190" s="17">
        <f>0.0329*A190-54.644+$E$5*SIN((A190+$G$5)/$F$5)</f>
        <v>9.615426285273688</v>
      </c>
    </row>
    <row r="191" ht="20.7" customHeight="1">
      <c r="A191" s="14">
        <f>A190+1</f>
        <v>2039</v>
      </c>
      <c r="B191" s="7"/>
      <c r="C191" s="7"/>
      <c r="D191" s="7"/>
      <c r="E191" s="15"/>
      <c r="F191" s="16"/>
      <c r="G191" s="16"/>
      <c r="H191" s="17">
        <f>0.0418*A191-71.619+$E$3*SIN((A191+$G$3)/$F$3)</f>
        <v>10.94425705698226</v>
      </c>
      <c r="I191" s="17">
        <f>0.0329*A191-54.644+$E$5*SIN((A191+$G$5)/$F$5)</f>
        <v>9.772157056982266</v>
      </c>
    </row>
    <row r="192" ht="20.7" customHeight="1">
      <c r="A192" s="14">
        <f>A191+1</f>
        <v>2040</v>
      </c>
      <c r="B192" s="7"/>
      <c r="C192" s="7"/>
      <c r="D192" s="7"/>
      <c r="E192" s="15"/>
      <c r="F192" s="16"/>
      <c r="G192" s="16"/>
      <c r="H192" s="17">
        <f>0.0418*A192-71.619+$E$3*SIN((A192+$G$3)/$F$3)</f>
        <v>11.13653504100333</v>
      </c>
      <c r="I192" s="17">
        <f>0.0329*A192-54.644+$E$5*SIN((A192+$G$5)/$F$5)</f>
        <v>9.955535041003344</v>
      </c>
    </row>
    <row r="193" ht="20.7" customHeight="1">
      <c r="A193" s="14">
        <f>A192+1</f>
        <v>2041</v>
      </c>
      <c r="B193" s="7"/>
      <c r="C193" s="7"/>
      <c r="D193" s="7"/>
      <c r="E193" s="15"/>
      <c r="F193" s="16"/>
      <c r="G193" s="16"/>
      <c r="H193" s="17">
        <f>0.0418*A193-71.619+$E$3*SIN((A193+$G$3)/$F$3)</f>
        <v>11.353956711062</v>
      </c>
      <c r="I193" s="17">
        <f>0.0329*A193-54.644+$E$5*SIN((A193+$G$5)/$F$5)</f>
        <v>10.16405671106199</v>
      </c>
    </row>
    <row r="194" ht="20.7" customHeight="1">
      <c r="A194" s="14">
        <f>A193+1</f>
        <v>2042</v>
      </c>
      <c r="B194" s="7"/>
      <c r="C194" s="7"/>
      <c r="D194" s="7"/>
      <c r="E194" s="15"/>
      <c r="F194" s="16"/>
      <c r="G194" s="16"/>
      <c r="H194" s="17">
        <f>0.0418*A194-71.619+$E$3*SIN((A194+$G$3)/$F$3)</f>
        <v>11.59476731348385</v>
      </c>
      <c r="I194" s="17">
        <f>0.0329*A194-54.644+$E$5*SIN((A194+$G$5)/$F$5)</f>
        <v>10.39596731348385</v>
      </c>
    </row>
    <row r="195" ht="20.7" customHeight="1">
      <c r="A195" s="14">
        <f>A194+1</f>
        <v>2043</v>
      </c>
      <c r="B195" s="7"/>
      <c r="C195" s="7"/>
      <c r="D195" s="7"/>
      <c r="E195" s="15"/>
      <c r="F195" s="16"/>
      <c r="G195" s="16"/>
      <c r="H195" s="17">
        <f>0.0418*A195-71.619+$E$3*SIN((A195+$G$3)/$F$3)</f>
        <v>11.85697840011357</v>
      </c>
      <c r="I195" s="17">
        <f>0.0329*A195-54.644+$E$5*SIN((A195+$G$5)/$F$5)</f>
        <v>10.64927840011357</v>
      </c>
    </row>
    <row r="196" ht="20.7" customHeight="1">
      <c r="A196" s="14">
        <f>A195+1</f>
        <v>2044</v>
      </c>
      <c r="B196" s="7"/>
      <c r="C196" s="7"/>
      <c r="D196" s="7"/>
      <c r="E196" s="15"/>
      <c r="F196" s="16"/>
      <c r="G196" s="16"/>
      <c r="H196" s="17">
        <f>0.0418*A196-71.619+$E$3*SIN((A196+$G$3)/$F$3)</f>
        <v>12.13838769623182</v>
      </c>
      <c r="I196" s="17">
        <f>0.0329*A196-54.644+$E$5*SIN((A196+$G$5)/$F$5)</f>
        <v>10.92178769623182</v>
      </c>
    </row>
    <row r="197" ht="20.7" customHeight="1">
      <c r="A197" s="14">
        <f>A196+1</f>
        <v>2045</v>
      </c>
      <c r="B197" s="7"/>
      <c r="C197" s="7"/>
      <c r="D197" s="7"/>
      <c r="E197" s="15"/>
      <c r="F197" s="16"/>
      <c r="G197" s="16"/>
      <c r="H197" s="17">
        <f>0.0418*A197-71.619+$E$3*SIN((A197+$G$3)/$F$3)</f>
        <v>12.43660110495608</v>
      </c>
      <c r="I197" s="17">
        <f>0.0329*A197-54.644+$E$5*SIN((A197+$G$5)/$F$5)</f>
        <v>11.21110110495609</v>
      </c>
    </row>
    <row r="198" ht="20.7" customHeight="1">
      <c r="A198" s="14">
        <f>A197+1</f>
        <v>2046</v>
      </c>
      <c r="B198" s="7"/>
      <c r="C198" s="7"/>
      <c r="D198" s="7"/>
      <c r="E198" s="15"/>
      <c r="F198" s="16"/>
      <c r="G198" s="16"/>
      <c r="H198" s="17">
        <f>0.0418*A198-71.619+$E$3*SIN((A198+$G$3)/$F$3)</f>
        <v>12.74905662826538</v>
      </c>
      <c r="I198" s="17">
        <f>0.0329*A198-54.644+$E$5*SIN((A198+$G$5)/$F$5)</f>
        <v>11.5146566282654</v>
      </c>
    </row>
    <row r="199" ht="20.7" customHeight="1">
      <c r="A199" s="14">
        <f>A198+1</f>
        <v>2047</v>
      </c>
      <c r="B199" s="7"/>
      <c r="C199" s="7"/>
      <c r="D199" s="7"/>
      <c r="E199" s="15"/>
      <c r="F199" s="16"/>
      <c r="G199" s="16"/>
      <c r="H199" s="17">
        <f>0.0418*A199-71.619+$E$3*SIN((A199+$G$3)/$F$3)</f>
        <v>13.07304996563774</v>
      </c>
      <c r="I199" s="17">
        <f>0.0329*A199-54.644+$E$5*SIN((A199+$G$5)/$F$5)</f>
        <v>11.82974996563774</v>
      </c>
    </row>
    <row r="200" ht="20.7" customHeight="1">
      <c r="A200" s="14">
        <f>A199+1</f>
        <v>2048</v>
      </c>
      <c r="B200" s="7"/>
      <c r="C200" s="7"/>
      <c r="D200" s="7"/>
      <c r="E200" s="15"/>
      <c r="F200" s="16"/>
      <c r="G200" s="16"/>
      <c r="H200" s="17">
        <f>0.0418*A200-71.619+$E$3*SIN((A200+$G$3)/$F$3)</f>
        <v>13.40576153452666</v>
      </c>
      <c r="I200" s="17">
        <f>0.0329*A200-54.644+$E$5*SIN((A200+$G$5)/$F$5)</f>
        <v>12.15356153452667</v>
      </c>
    </row>
    <row r="201" ht="20.7" customHeight="1">
      <c r="A201" s="14">
        <f>A200+1</f>
        <v>2049</v>
      </c>
      <c r="B201" s="7"/>
      <c r="C201" s="7"/>
      <c r="D201" s="7"/>
      <c r="E201" s="15"/>
      <c r="F201" s="16"/>
      <c r="G201" s="16"/>
      <c r="H201" s="17">
        <f>0.0418*A201-71.619+$E$3*SIN((A201+$G$3)/$F$3)</f>
        <v>13.74428464269847</v>
      </c>
      <c r="I201" s="17">
        <f>0.0329*A201-54.644+$E$5*SIN((A201+$G$5)/$F$5)</f>
        <v>12.48318464269848</v>
      </c>
    </row>
    <row r="202" ht="20.7" customHeight="1">
      <c r="A202" s="14">
        <f>A201+1</f>
        <v>2050</v>
      </c>
      <c r="B202" s="7"/>
      <c r="C202" s="7"/>
      <c r="D202" s="7"/>
      <c r="E202" s="15"/>
      <c r="F202" s="16"/>
      <c r="G202" s="16"/>
      <c r="H202" s="17">
        <f>0.0418*A202-71.619+$E$3*SIN((A202+$G$3)/$F$3)</f>
        <v>14.08565453093996</v>
      </c>
      <c r="I202" s="17">
        <f>0.0329*A202-54.644+$E$5*SIN((A202+$G$5)/$F$5)</f>
        <v>12.81565453093996</v>
      </c>
    </row>
  </sheetData>
  <mergeCells count="1">
    <mergeCell ref="A1:I1"/>
  </mergeCells>
  <pageMargins left="0.25" right="0.25" top="0" bottom="0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2:N202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1" width="5.67188" style="35" customWidth="1"/>
    <col min="2" max="2" width="9.85156" style="35" customWidth="1"/>
    <col min="3" max="3" width="10.8516" style="35" customWidth="1"/>
    <col min="4" max="4" width="10.8516" style="35" customWidth="1"/>
    <col min="5" max="5" width="10.8516" style="35" customWidth="1"/>
    <col min="6" max="6" width="10.8516" style="35" customWidth="1"/>
    <col min="7" max="7" width="10.8516" style="35" customWidth="1"/>
    <col min="8" max="8" width="12.125" style="35" customWidth="1"/>
    <col min="9" max="9" width="12.3438" style="35" customWidth="1"/>
    <col min="10" max="10" width="12.2266" style="35" customWidth="1"/>
    <col min="11" max="11" width="14.1406" style="35" customWidth="1"/>
    <col min="12" max="12" width="14.1406" style="35" customWidth="1"/>
    <col min="13" max="13" width="14.1406" style="35" customWidth="1"/>
    <col min="14" max="14" width="14.1406" style="35" customWidth="1"/>
    <col min="15" max="256" width="16.3516" style="35" customWidth="1"/>
  </cols>
  <sheetData>
    <row r="1" ht="27.65" customHeight="1">
      <c r="A1" t="s" s="2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44.35" customHeight="1">
      <c r="A2" t="s" s="3">
        <v>1</v>
      </c>
      <c r="B2" t="s" s="3">
        <v>4</v>
      </c>
      <c r="C2" t="s" s="3">
        <v>28</v>
      </c>
      <c r="D2" t="s" s="3">
        <v>29</v>
      </c>
      <c r="E2" t="s" s="3">
        <v>5</v>
      </c>
      <c r="F2" t="s" s="3">
        <v>30</v>
      </c>
      <c r="G2" t="s" s="3">
        <v>31</v>
      </c>
      <c r="H2" t="s" s="4">
        <v>48</v>
      </c>
      <c r="I2" t="s" s="4">
        <v>49</v>
      </c>
      <c r="J2" t="s" s="4">
        <v>50</v>
      </c>
      <c r="K2" t="s" s="4">
        <v>51</v>
      </c>
      <c r="L2" t="s" s="4">
        <v>52</v>
      </c>
      <c r="M2" t="s" s="4">
        <v>53</v>
      </c>
      <c r="N2" t="s" s="4">
        <v>54</v>
      </c>
    </row>
    <row r="3" ht="20.7" customHeight="1">
      <c r="A3" s="14">
        <v>1851</v>
      </c>
      <c r="B3" s="14">
        <v>3</v>
      </c>
      <c r="C3" s="14">
        <f>AVERAGE(B3:B12)</f>
        <v>4.5</v>
      </c>
      <c r="D3" s="14">
        <f>MEDIAN(B3:B12)</f>
        <v>4</v>
      </c>
      <c r="E3" s="14">
        <v>1</v>
      </c>
      <c r="F3" s="14">
        <f>AVERAGE(E3:E12)</f>
        <v>0.9090909090909091</v>
      </c>
      <c r="G3" s="14">
        <f>MEDIAN(E3:E12)</f>
        <v>1</v>
      </c>
      <c r="H3" s="33">
        <v>1.85</v>
      </c>
      <c r="I3" s="10">
        <v>11.5</v>
      </c>
      <c r="J3" s="10">
        <v>20</v>
      </c>
      <c r="K3" s="10">
        <f>0.0124*A3-18.592+$H$3*SIN((A3+$J$3)/$I$3)</f>
        <v>3.215690302637994</v>
      </c>
      <c r="L3" s="10">
        <f>0.0112*A3-19.907+$H$5*SIN((A3+$J$5)/$I$5)</f>
        <v>0.4631693030991307</v>
      </c>
      <c r="M3" s="10">
        <f>0.0084*A3-11.089+$H$6*SIN((A3+$J$6)/$I$6)</f>
        <v>3.31469030263799</v>
      </c>
      <c r="N3" s="10">
        <f>0.0094*A3-16.621+$H$7*SIN((A3+$J$7)/$I$7)</f>
        <v>0.4173693030991308</v>
      </c>
    </row>
    <row r="4" ht="20.7" customHeight="1">
      <c r="A4" s="14">
        <v>1852</v>
      </c>
      <c r="B4" s="14">
        <v>5</v>
      </c>
      <c r="C4" s="14">
        <f>AVERAGE(B4:B13)</f>
        <v>4.8</v>
      </c>
      <c r="D4" s="14">
        <f>MEDIAN(B4:B13)</f>
        <v>4.5</v>
      </c>
      <c r="E4" s="14">
        <v>1</v>
      </c>
      <c r="F4" s="14">
        <f>AVERAGE(E4:E13)</f>
        <v>0.8181818181818182</v>
      </c>
      <c r="G4" s="14">
        <f>MEDIAN(E4:E13)</f>
        <v>1</v>
      </c>
      <c r="H4" t="s" s="34">
        <v>43</v>
      </c>
      <c r="I4" t="s" s="18">
        <v>44</v>
      </c>
      <c r="J4" t="s" s="18">
        <v>45</v>
      </c>
      <c r="K4" s="17">
        <f>0.0124*A4-18.592+$H$3*SIN((A4+$J$3)/$I$3)</f>
        <v>3.358631870522313</v>
      </c>
      <c r="L4" s="17">
        <f>0.0112*A4-19.907+$H$5*SIN((A4+$J$5)/$I$5)</f>
        <v>0.5705580824283139</v>
      </c>
      <c r="M4" s="17">
        <f>0.0084*A4-11.089+$H$6*SIN((A4+$J$6)/$I$6)</f>
        <v>3.45363187052231</v>
      </c>
      <c r="N4" s="17">
        <f>0.0094*A4-16.621+$H$7*SIN((A4+$J$7)/$I$7)</f>
        <v>0.5229580824283147</v>
      </c>
    </row>
    <row r="5" ht="20.7" customHeight="1">
      <c r="A5" s="14">
        <v>1853</v>
      </c>
      <c r="B5" s="14">
        <v>4</v>
      </c>
      <c r="C5" s="14">
        <f>AVERAGE(B5:B14)</f>
        <v>4.6</v>
      </c>
      <c r="D5" s="14">
        <f>MEDIAN(B5:B14)</f>
        <v>4</v>
      </c>
      <c r="E5" s="14">
        <v>2</v>
      </c>
      <c r="F5" s="14">
        <f>AVERAGE(E5:E14)</f>
        <v>0.7272727272727273</v>
      </c>
      <c r="G5" s="14">
        <f>MEDIAN(E5:E14)</f>
        <v>1</v>
      </c>
      <c r="H5" s="22">
        <v>1.15</v>
      </c>
      <c r="I5" s="17">
        <v>11.5</v>
      </c>
      <c r="J5" s="17">
        <v>24</v>
      </c>
      <c r="K5" s="17">
        <f>0.0124*A5-18.592+$H$3*SIN((A5+$J$3)/$I$3)</f>
        <v>3.509237175595142</v>
      </c>
      <c r="L5" s="17">
        <f>0.0112*A5-19.907+$H$5*SIN((A5+$J$5)/$I$5)</f>
        <v>0.6799481855950213</v>
      </c>
      <c r="M5" s="17">
        <f>0.0084*A5-11.089+$H$6*SIN((A5+$J$6)/$I$6)</f>
        <v>3.600237175595139</v>
      </c>
      <c r="N5" s="17">
        <f>0.0094*A5-16.621+$H$7*SIN((A5+$J$7)/$I$7)</f>
        <v>0.6305481855950263</v>
      </c>
    </row>
    <row r="6" ht="20.7" customHeight="1">
      <c r="A6" s="14">
        <v>1854</v>
      </c>
      <c r="B6" s="14">
        <v>3</v>
      </c>
      <c r="C6" s="14">
        <f>AVERAGE(B6:B15)</f>
        <v>4.7</v>
      </c>
      <c r="D6" s="14">
        <f>MEDIAN(B6:B15)</f>
        <v>4.5</v>
      </c>
      <c r="E6" s="14">
        <v>1</v>
      </c>
      <c r="F6" s="14">
        <f>AVERAGE(E6:E15)</f>
        <v>0.5454545454545454</v>
      </c>
      <c r="G6" s="14">
        <f>MEDIAN(E6:E15)</f>
        <v>0.5</v>
      </c>
      <c r="H6" s="22">
        <v>1.85</v>
      </c>
      <c r="I6" s="17">
        <v>11.5</v>
      </c>
      <c r="J6" s="17">
        <v>20</v>
      </c>
      <c r="K6" s="17">
        <f>0.0124*A6-18.592+$H$3*SIN((A6+$J$3)/$I$3)</f>
        <v>3.666461845522826</v>
      </c>
      <c r="L6" s="17">
        <f>0.0112*A6-19.907+$H$5*SIN((A6+$J$5)/$I$5)</f>
        <v>0.7905976220719654</v>
      </c>
      <c r="M6" s="17">
        <f>0.0084*A6-11.089+$H$6*SIN((A6+$J$6)/$I$6)</f>
        <v>3.753461845522824</v>
      </c>
      <c r="N6" s="17">
        <f>0.0094*A6-16.621+$H$7*SIN((A6+$J$7)/$I$7)</f>
        <v>0.7393976220719675</v>
      </c>
    </row>
    <row r="7" ht="20.7" customHeight="1">
      <c r="A7" s="14">
        <v>1855</v>
      </c>
      <c r="B7" s="14">
        <v>4</v>
      </c>
      <c r="C7" s="14">
        <f>AVERAGE(B7:B16)</f>
        <v>4.7</v>
      </c>
      <c r="D7" s="14">
        <f>MEDIAN(B7:B16)</f>
        <v>4.5</v>
      </c>
      <c r="E7" s="14">
        <v>1</v>
      </c>
      <c r="F7" s="14">
        <f>AVERAGE(E7:E16)</f>
        <v>0.4545454545454545</v>
      </c>
      <c r="G7" s="14">
        <f>MEDIAN(E7:E16)</f>
        <v>0</v>
      </c>
      <c r="H7" s="22">
        <v>1.15</v>
      </c>
      <c r="I7" s="17">
        <v>11.5</v>
      </c>
      <c r="J7" s="17">
        <v>24</v>
      </c>
      <c r="K7" s="17">
        <f>0.0124*A7-18.592+$H$3*SIN((A7+$J$3)/$I$3)</f>
        <v>3.829211487594252</v>
      </c>
      <c r="L7" s="17">
        <f>0.0112*A7-19.907+$H$5*SIN((A7+$J$5)/$I$5)</f>
        <v>0.9017548849613948</v>
      </c>
      <c r="M7" s="17">
        <f>0.0084*A7-11.089+$H$6*SIN((A7+$J$6)/$I$6)</f>
        <v>3.91221148759425</v>
      </c>
      <c r="N7" s="17">
        <f>0.0094*A7-16.621+$H$7*SIN((A7+$J$7)/$I$7)</f>
        <v>0.8487548849613975</v>
      </c>
    </row>
    <row r="8" ht="20.7" customHeight="1">
      <c r="A8" s="14">
        <v>1856</v>
      </c>
      <c r="B8" s="14">
        <v>4</v>
      </c>
      <c r="C8" s="14">
        <f>AVERAGE(B8:B17)</f>
        <v>4.6</v>
      </c>
      <c r="D8" s="14">
        <f>MEDIAN(B8:B17)</f>
        <v>4.5</v>
      </c>
      <c r="E8" s="14">
        <v>2</v>
      </c>
      <c r="F8" s="14">
        <f>AVERAGE(E8:E17)</f>
        <v>0.3636363636363636</v>
      </c>
      <c r="G8" s="14">
        <f>MEDIAN(E8:E17)</f>
        <v>0</v>
      </c>
      <c r="H8" s="15"/>
      <c r="I8" s="16"/>
      <c r="J8" s="16"/>
      <c r="K8" s="17">
        <f>0.0124*A8-18.592+$H$3*SIN((A8+$J$3)/$I$3)</f>
        <v>3.996349958689026</v>
      </c>
      <c r="L8" s="17">
        <f>0.0112*A8-19.907+$H$5*SIN((A8+$J$5)/$I$5)</f>
        <v>1.012664629887393</v>
      </c>
      <c r="M8" s="17">
        <f>0.0084*A8-11.089+$H$6*SIN((A8+$J$6)/$I$6)</f>
        <v>4.075349958689025</v>
      </c>
      <c r="N8" s="17">
        <f>0.0094*A8-16.621+$H$7*SIN((A8+$J$7)/$I$7)</f>
        <v>0.9578646298873962</v>
      </c>
    </row>
    <row r="9" ht="20.7" customHeight="1">
      <c r="A9" s="14">
        <v>1857</v>
      </c>
      <c r="B9" s="14">
        <v>3</v>
      </c>
      <c r="C9" s="14">
        <f>AVERAGE(B9:B18)</f>
        <v>4.8</v>
      </c>
      <c r="D9" s="14">
        <f>MEDIAN(B9:B18)</f>
        <v>5.5</v>
      </c>
      <c r="E9" s="14">
        <v>0</v>
      </c>
      <c r="F9" s="14">
        <f>AVERAGE(E9:E18)</f>
        <v>0.2727272727272727</v>
      </c>
      <c r="G9" s="14">
        <f>MEDIAN(E9:E18)</f>
        <v>0</v>
      </c>
      <c r="H9" s="15"/>
      <c r="I9" s="16"/>
      <c r="J9" s="16"/>
      <c r="K9" s="17">
        <f>0.0124*A9-18.592+$H$3*SIN((A9+$J$3)/$I$3)</f>
        <v>4.166707950739818</v>
      </c>
      <c r="L9" s="17">
        <f>0.0112*A9-19.907+$H$5*SIN((A9+$J$5)/$I$5)</f>
        <v>1.122573382886387</v>
      </c>
      <c r="M9" s="17">
        <f>0.0084*A9-11.089+$H$6*SIN((A9+$J$6)/$I$6)</f>
        <v>4.241707950739817</v>
      </c>
      <c r="N9" s="17">
        <f>0.0094*A9-16.621+$H$7*SIN((A9+$J$7)/$I$7)</f>
        <v>1.065973382886387</v>
      </c>
    </row>
    <row r="10" ht="20.7" customHeight="1">
      <c r="A10" s="14">
        <v>1858</v>
      </c>
      <c r="B10" s="14">
        <v>6</v>
      </c>
      <c r="C10" s="14">
        <f>AVERAGE(B10:B19)</f>
        <v>5.2</v>
      </c>
      <c r="D10" s="14">
        <f>MEDIAN(B10:B19)</f>
        <v>6</v>
      </c>
      <c r="E10" s="14">
        <v>0</v>
      </c>
      <c r="F10" s="14">
        <f>AVERAGE(E10:E19)</f>
        <v>0.3636363636363636</v>
      </c>
      <c r="G10" s="14">
        <f>MEDIAN(E10:E19)</f>
        <v>0</v>
      </c>
      <c r="H10" s="15"/>
      <c r="I10" s="36"/>
      <c r="J10" s="16"/>
      <c r="K10" s="17">
        <f>0.0124*A10-18.592+$H$3*SIN((A10+$J$3)/$I$3)</f>
        <v>4.33909182681142</v>
      </c>
      <c r="L10" s="17">
        <f>0.0112*A10-19.907+$H$5*SIN((A10+$J$5)/$I$5)</f>
        <v>1.230735234163725</v>
      </c>
      <c r="M10" s="17">
        <f>0.0084*A10-11.089+$H$6*SIN((A10+$J$6)/$I$6)</f>
        <v>4.41009182681142</v>
      </c>
      <c r="N10" s="17">
        <f>0.0094*A10-16.621+$H$7*SIN((A10+$J$7)/$I$7)</f>
        <v>1.172335234163726</v>
      </c>
    </row>
    <row r="11" ht="20.7" customHeight="1">
      <c r="A11" s="14">
        <v>1859</v>
      </c>
      <c r="B11" s="14">
        <v>7</v>
      </c>
      <c r="C11" s="14">
        <f>AVERAGE(B11:B20)</f>
        <v>4.9</v>
      </c>
      <c r="D11" s="14">
        <f>MEDIAN(B11:B20)</f>
        <v>5.5</v>
      </c>
      <c r="E11" s="14">
        <v>1</v>
      </c>
      <c r="F11" s="14">
        <f>AVERAGE(E11:E20)</f>
        <v>0.3636363636363636</v>
      </c>
      <c r="G11" s="14">
        <f>MEDIAN(E11:E20)</f>
        <v>0</v>
      </c>
      <c r="H11" s="15"/>
      <c r="I11" s="16"/>
      <c r="J11" s="16"/>
      <c r="K11" s="17">
        <f>0.0124*A11-18.592+$H$3*SIN((A11+$J$3)/$I$3)</f>
        <v>4.512292641024855</v>
      </c>
      <c r="L11" s="17">
        <f>0.0112*A11-19.907+$H$5*SIN((A11+$J$5)/$I$5)</f>
        <v>1.3364174746903</v>
      </c>
      <c r="M11" s="17">
        <f>0.0084*A11-11.089+$H$6*SIN((A11+$J$6)/$I$6)</f>
        <v>4.579292641024852</v>
      </c>
      <c r="N11" s="17">
        <f>0.0094*A11-16.621+$H$7*SIN((A11+$J$7)/$I$7)</f>
        <v>1.276217474690305</v>
      </c>
    </row>
    <row r="12" ht="20.7" customHeight="1">
      <c r="A12" s="14">
        <v>1860</v>
      </c>
      <c r="B12" s="14">
        <v>6</v>
      </c>
      <c r="C12" s="14">
        <f>AVERAGE(B12:B21)</f>
        <v>4.9</v>
      </c>
      <c r="D12" s="14">
        <f>MEDIAN(B12:B21)</f>
        <v>5.5</v>
      </c>
      <c r="E12" s="14">
        <v>1</v>
      </c>
      <c r="F12" s="14">
        <f>AVERAGE(E12:E21)</f>
        <v>0.3636363636363636</v>
      </c>
      <c r="G12" s="14">
        <f>MEDIAN(E12:E21)</f>
        <v>0</v>
      </c>
      <c r="H12" s="15"/>
      <c r="I12" s="16"/>
      <c r="J12" s="16"/>
      <c r="K12" s="17">
        <f>0.0124*A12-18.592+$H$3*SIN((A12+$J$3)/$I$3)</f>
        <v>4.685095274166679</v>
      </c>
      <c r="L12" s="17">
        <f>0.0112*A12-19.907+$H$5*SIN((A12+$J$5)/$I$5)</f>
        <v>1.438906133045297</v>
      </c>
      <c r="M12" s="17">
        <f>0.0084*A12-11.089+$H$6*SIN((A12+$J$6)/$I$6)</f>
        <v>4.748095274166676</v>
      </c>
      <c r="N12" s="17">
        <f>0.0094*A12-16.621+$H$7*SIN((A12+$J$7)/$I$7)</f>
        <v>1.3769061330453</v>
      </c>
    </row>
    <row r="13" ht="20.7" customHeight="1">
      <c r="A13" s="14">
        <v>1861</v>
      </c>
      <c r="B13" s="14">
        <v>6</v>
      </c>
      <c r="C13" s="14">
        <f>AVERAGE(B13:B22)</f>
        <v>5.3</v>
      </c>
      <c r="D13" s="14">
        <f>MEDIAN(B13:B22)</f>
        <v>5.5</v>
      </c>
      <c r="E13" s="14">
        <v>0</v>
      </c>
      <c r="F13" s="14">
        <f>AVERAGE(E13:E22)</f>
        <v>0.4545454545454545</v>
      </c>
      <c r="G13" s="14">
        <f>MEDIAN(E13:E22)</f>
        <v>0</v>
      </c>
      <c r="H13" s="15"/>
      <c r="I13" s="16"/>
      <c r="J13" s="16"/>
      <c r="K13" s="17">
        <f>0.0124*A13-18.592+$H$3*SIN((A13+$J$3)/$I$3)</f>
        <v>4.856287615947665</v>
      </c>
      <c r="L13" s="17">
        <f>0.0112*A13-19.907+$H$5*SIN((A13+$J$5)/$I$5)</f>
        <v>1.537511370664814</v>
      </c>
      <c r="M13" s="17">
        <f>0.0084*A13-11.089+$H$6*SIN((A13+$J$6)/$I$6)</f>
        <v>4.915287615947663</v>
      </c>
      <c r="N13" s="17">
        <f>0.0094*A13-16.621+$H$7*SIN((A13+$J$7)/$I$7)</f>
        <v>1.473711370664817</v>
      </c>
    </row>
    <row r="14" ht="20.7" customHeight="1">
      <c r="A14" s="14">
        <v>1862</v>
      </c>
      <c r="B14" s="14">
        <v>3</v>
      </c>
      <c r="C14" s="14">
        <f>AVERAGE(B14:B23)</f>
        <v>5.3</v>
      </c>
      <c r="D14" s="14">
        <f>MEDIAN(B14:B23)</f>
        <v>5.5</v>
      </c>
      <c r="E14" s="14">
        <v>0</v>
      </c>
      <c r="F14" s="14">
        <f>AVERAGE(E14:E23)</f>
        <v>0.6363636363636364</v>
      </c>
      <c r="G14" s="14">
        <f>MEDIAN(E14:E23)</f>
        <v>0.5</v>
      </c>
      <c r="H14" s="15"/>
      <c r="I14" s="16"/>
      <c r="J14" s="16"/>
      <c r="K14" s="17">
        <f>0.0124*A14-18.592+$H$3*SIN((A14+$J$3)/$I$3)</f>
        <v>5.024669724524254</v>
      </c>
      <c r="L14" s="17">
        <f>0.0112*A14-19.907+$H$5*SIN((A14+$J$5)/$I$5)</f>
        <v>1.631572694726688</v>
      </c>
      <c r="M14" s="17">
        <f>0.0084*A14-11.089+$H$6*SIN((A14+$J$6)/$I$6)</f>
        <v>5.079669724524252</v>
      </c>
      <c r="N14" s="17">
        <f>0.0094*A14-16.621+$H$7*SIN((A14+$J$7)/$I$7)</f>
        <v>1.565972694726692</v>
      </c>
    </row>
    <row r="15" ht="20.7" customHeight="1">
      <c r="A15" s="14">
        <v>1863</v>
      </c>
      <c r="B15" s="14">
        <v>5</v>
      </c>
      <c r="C15" s="14">
        <f>AVERAGE(B15:B24)</f>
        <v>5.4</v>
      </c>
      <c r="D15" s="14">
        <f>MEDIAN(B15:B24)</f>
        <v>5.5</v>
      </c>
      <c r="E15" s="14">
        <v>0</v>
      </c>
      <c r="F15" s="14">
        <f>AVERAGE(E15:E24)</f>
        <v>0.6363636363636364</v>
      </c>
      <c r="G15" s="14">
        <f>MEDIAN(E15:E24)</f>
        <v>0.5</v>
      </c>
      <c r="H15" s="15"/>
      <c r="I15" s="16"/>
      <c r="J15" s="16"/>
      <c r="K15" s="17">
        <f>0.0124*A15-18.592+$H$3*SIN((A15+$J$3)/$I$3)</f>
        <v>5.189062894067007</v>
      </c>
      <c r="L15" s="17">
        <f>0.0112*A15-19.907+$H$5*SIN((A15+$J$5)/$I$5)</f>
        <v>1.720463949278821</v>
      </c>
      <c r="M15" s="17">
        <f>0.0084*A15-11.089+$H$6*SIN((A15+$J$6)/$I$6)</f>
        <v>5.240062894067005</v>
      </c>
      <c r="N15" s="17">
        <f>0.0094*A15-16.621+$H$7*SIN((A15+$J$7)/$I$7)</f>
        <v>1.653063949278822</v>
      </c>
    </row>
    <row r="16" ht="20.7" customHeight="1">
      <c r="A16" s="14">
        <v>1864</v>
      </c>
      <c r="B16" s="14">
        <v>3</v>
      </c>
      <c r="C16" s="14">
        <f>AVERAGE(B16:B25)</f>
        <v>5.2</v>
      </c>
      <c r="D16" s="14">
        <f>MEDIAN(B16:B25)</f>
        <v>5</v>
      </c>
      <c r="E16" s="14">
        <v>0</v>
      </c>
      <c r="F16" s="14">
        <f>AVERAGE(E16:E25)</f>
        <v>0.8181818181818182</v>
      </c>
      <c r="G16" s="14">
        <f>MEDIAN(E16:E25)</f>
        <v>1</v>
      </c>
      <c r="H16" s="15"/>
      <c r="I16" s="16"/>
      <c r="J16" s="16"/>
      <c r="K16" s="17">
        <f>0.0124*A16-18.592+$H$3*SIN((A16+$J$3)/$I$3)</f>
        <v>5.348318561855477</v>
      </c>
      <c r="L16" s="17">
        <f>0.0112*A16-19.907+$H$5*SIN((A16+$J$5)/$I$5)</f>
        <v>1.803598046895136</v>
      </c>
      <c r="M16" s="17">
        <f>0.0084*A16-11.089+$H$6*SIN((A16+$J$6)/$I$6)</f>
        <v>5.395318561855476</v>
      </c>
      <c r="N16" s="17">
        <f>0.0094*A16-16.621+$H$7*SIN((A16+$J$7)/$I$7)</f>
        <v>1.734398046895138</v>
      </c>
    </row>
    <row r="17" ht="20.7" customHeight="1">
      <c r="A17" s="14">
        <v>1865</v>
      </c>
      <c r="B17" s="14">
        <v>3</v>
      </c>
      <c r="C17" s="14">
        <f>AVERAGE(B17:B26)</f>
        <v>5.3</v>
      </c>
      <c r="D17" s="14">
        <f>MEDIAN(B17:B26)</f>
        <v>5</v>
      </c>
      <c r="E17" s="14">
        <v>0</v>
      </c>
      <c r="F17" s="14">
        <f>AVERAGE(E17:E26)</f>
        <v>0.8181818181818182</v>
      </c>
      <c r="G17" s="14">
        <f>MEDIAN(E17:E26)</f>
        <v>1</v>
      </c>
      <c r="H17" s="15"/>
      <c r="I17" s="16"/>
      <c r="J17" s="16"/>
      <c r="K17" s="17">
        <f>0.0124*A17-18.592+$H$3*SIN((A17+$J$3)/$I$3)</f>
        <v>5.501326987591222</v>
      </c>
      <c r="L17" s="17">
        <f>0.0112*A17-19.907+$H$5*SIN((A17+$J$5)/$I$5)</f>
        <v>1.880431405103479</v>
      </c>
      <c r="M17" s="17">
        <f>0.0084*A17-11.089+$H$6*SIN((A17+$J$6)/$I$6)</f>
        <v>5.544326987591221</v>
      </c>
      <c r="N17" s="17">
        <f>0.0094*A17-16.621+$H$7*SIN((A17+$J$7)/$I$7)</f>
        <v>1.809431405103484</v>
      </c>
    </row>
    <row r="18" ht="20.7" customHeight="1">
      <c r="A18" s="14">
        <v>1866</v>
      </c>
      <c r="B18" s="14">
        <v>6</v>
      </c>
      <c r="C18" s="14">
        <f>AVERAGE(B18:B27)</f>
        <v>5.5</v>
      </c>
      <c r="D18" s="14">
        <f>MEDIAN(B18:B27)</f>
        <v>5.5</v>
      </c>
      <c r="E18" s="14">
        <v>1</v>
      </c>
      <c r="F18" s="14">
        <f>AVERAGE(E18:E27)</f>
        <v>0.9090909090909091</v>
      </c>
      <c r="G18" s="14">
        <f>MEDIAN(E18:E27)</f>
        <v>1</v>
      </c>
      <c r="H18" s="15"/>
      <c r="I18" s="16"/>
      <c r="J18" s="16"/>
      <c r="K18" s="17">
        <f>0.0124*A18-18.592+$H$3*SIN((A18+$J$3)/$I$3)</f>
        <v>5.647025639342938</v>
      </c>
      <c r="L18" s="17">
        <f>0.0112*A18-19.907+$H$5*SIN((A18+$J$5)/$I$5)</f>
        <v>1.950468054060652</v>
      </c>
      <c r="M18" s="17">
        <f>0.0084*A18-11.089+$H$6*SIN((A18+$J$6)/$I$6)</f>
        <v>5.686025639342934</v>
      </c>
      <c r="N18" s="17">
        <f>0.0094*A18-16.621+$H$7*SIN((A18+$J$7)/$I$7)</f>
        <v>1.877668054060655</v>
      </c>
    </row>
    <row r="19" ht="20.7" customHeight="1">
      <c r="A19" s="14">
        <v>1867</v>
      </c>
      <c r="B19" s="14">
        <v>7</v>
      </c>
      <c r="C19" s="14">
        <f>AVERAGE(B19:B28)</f>
        <v>5.3</v>
      </c>
      <c r="D19" s="14">
        <f>MEDIAN(B19:B28)</f>
        <v>4.5</v>
      </c>
      <c r="E19" s="14">
        <v>1</v>
      </c>
      <c r="F19" s="14">
        <f>AVERAGE(E19:E28)</f>
        <v>1</v>
      </c>
      <c r="G19" s="14">
        <f>MEDIAN(E19:E28)</f>
        <v>1</v>
      </c>
      <c r="H19" s="15"/>
      <c r="I19" s="16"/>
      <c r="J19" s="16"/>
      <c r="K19" s="17">
        <f>0.0124*A19-18.592+$H$3*SIN((A19+$J$3)/$I$3)</f>
        <v>5.784407222752886</v>
      </c>
      <c r="L19" s="17">
        <f>0.0112*A19-19.907+$H$5*SIN((A19+$J$5)/$I$5)</f>
        <v>2.013263384434595</v>
      </c>
      <c r="M19" s="17">
        <f>0.0084*A19-11.089+$H$6*SIN((A19+$J$6)/$I$6)</f>
        <v>5.819407222752883</v>
      </c>
      <c r="N19" s="17">
        <f>0.0094*A19-16.621+$H$7*SIN((A19+$J$7)/$I$7)</f>
        <v>1.938663384434598</v>
      </c>
    </row>
    <row r="20" ht="20.7" customHeight="1">
      <c r="A20" s="14">
        <v>1868</v>
      </c>
      <c r="B20" s="14">
        <v>3</v>
      </c>
      <c r="C20" s="14">
        <f>AVERAGE(B20:B29)</f>
        <v>4.9</v>
      </c>
      <c r="D20" s="14">
        <f>MEDIAN(B20:B29)</f>
        <v>4</v>
      </c>
      <c r="E20" s="14">
        <v>0</v>
      </c>
      <c r="F20" s="14">
        <f>AVERAGE(E20:E29)</f>
        <v>1</v>
      </c>
      <c r="G20" s="14">
        <f>MEDIAN(E20:E29)</f>
        <v>1</v>
      </c>
      <c r="H20" s="15"/>
      <c r="I20" s="16"/>
      <c r="J20" s="16"/>
      <c r="K20" s="17">
        <f>0.0124*A20-18.592+$H$3*SIN((A20+$J$3)/$I$3)</f>
        <v>5.912527292831308</v>
      </c>
      <c r="L20" s="17">
        <f>0.0112*A20-19.907+$H$5*SIN((A20+$J$5)/$I$5)</f>
        <v>2.068427507171763</v>
      </c>
      <c r="M20" s="17">
        <f>0.0084*A20-11.089+$H$6*SIN((A20+$J$6)/$I$6)</f>
        <v>5.943527292831305</v>
      </c>
      <c r="N20" s="17">
        <f>0.0094*A20-16.621+$H$7*SIN((A20+$J$7)/$I$7)</f>
        <v>1.992027507171764</v>
      </c>
    </row>
    <row r="21" ht="20.7" customHeight="1">
      <c r="A21" s="14">
        <v>1869</v>
      </c>
      <c r="B21" s="14">
        <v>7</v>
      </c>
      <c r="C21" s="14">
        <f>AVERAGE(B21:B30)</f>
        <v>5.6</v>
      </c>
      <c r="D21" s="14">
        <f>MEDIAN(B21:B30)</f>
        <v>4.5</v>
      </c>
      <c r="E21" s="14">
        <v>1</v>
      </c>
      <c r="F21" s="14">
        <f>AVERAGE(E21:E30)</f>
        <v>1.181818181818182</v>
      </c>
      <c r="G21" s="14">
        <f>MEDIAN(E21:E30)</f>
        <v>1.5</v>
      </c>
      <c r="H21" s="15"/>
      <c r="I21" s="16"/>
      <c r="J21" s="16"/>
      <c r="K21" s="17">
        <f>0.0124*A21-18.592+$H$3*SIN((A21+$J$3)/$I$3)</f>
        <v>6.030511390818643</v>
      </c>
      <c r="L21" s="17">
        <f>0.0112*A21-19.907+$H$5*SIN((A21+$J$5)/$I$5)</f>
        <v>2.115628199761316</v>
      </c>
      <c r="M21" s="17">
        <f>0.0084*A21-11.089+$H$6*SIN((A21+$J$6)/$I$6)</f>
        <v>6.05751139081864</v>
      </c>
      <c r="N21" s="17">
        <f>0.0094*A21-16.621+$H$7*SIN((A21+$J$7)/$I$7)</f>
        <v>2.037428199761317</v>
      </c>
    </row>
    <row r="22" ht="20.7" customHeight="1">
      <c r="A22" s="14">
        <v>1870</v>
      </c>
      <c r="B22" s="14">
        <v>10</v>
      </c>
      <c r="C22" s="14">
        <f>AVERAGE(B22:B31)</f>
        <v>5.5</v>
      </c>
      <c r="D22" s="14">
        <f>MEDIAN(B22:B31)</f>
        <v>4.5</v>
      </c>
      <c r="E22" s="14">
        <v>2</v>
      </c>
      <c r="F22" s="14">
        <f>AVERAGE(E22:E31)</f>
        <v>1.272727272727273</v>
      </c>
      <c r="G22" s="14">
        <f>MEDIAN(E22:E31)</f>
        <v>2</v>
      </c>
      <c r="H22" s="15"/>
      <c r="I22" s="16"/>
      <c r="J22" s="16"/>
      <c r="K22" s="17">
        <f>0.0124*A22-18.592+$H$3*SIN((A22+$J$3)/$I$3)</f>
        <v>6.137561652184528</v>
      </c>
      <c r="L22" s="17">
        <f>0.0112*A22-19.907+$H$5*SIN((A22+$J$5)/$I$5)</f>
        <v>2.154593416732104</v>
      </c>
      <c r="M22" s="17">
        <f>0.0084*A22-11.089+$H$6*SIN((A22+$J$6)/$I$6)</f>
        <v>6.160561652184525</v>
      </c>
      <c r="N22" s="17">
        <f>0.0094*A22-16.621+$H$7*SIN((A22+$J$7)/$I$7)</f>
        <v>2.074593416732106</v>
      </c>
    </row>
    <row r="23" ht="20.7" customHeight="1">
      <c r="A23" s="14">
        <v>1871</v>
      </c>
      <c r="B23" s="14">
        <v>6</v>
      </c>
      <c r="C23" s="14">
        <f>AVERAGE(B23:B32)</f>
        <v>5.4</v>
      </c>
      <c r="D23" s="14">
        <f>MEDIAN(B23:B32)</f>
        <v>4.5</v>
      </c>
      <c r="E23" s="14">
        <v>2</v>
      </c>
      <c r="F23" s="14">
        <f>AVERAGE(E23:E32)</f>
        <v>1.272727272727273</v>
      </c>
      <c r="G23" s="14">
        <f>MEDIAN(E23:E32)</f>
        <v>2</v>
      </c>
      <c r="H23" s="15"/>
      <c r="I23" s="16"/>
      <c r="J23" s="16"/>
      <c r="K23" s="17">
        <f>0.0124*A23-18.592+$H$3*SIN((A23+$J$3)/$I$3)</f>
        <v>6.232962835829567</v>
      </c>
      <c r="L23" s="17">
        <f>0.0112*A23-19.907+$H$5*SIN((A23+$J$5)/$I$5)</f>
        <v>2.185113345411402</v>
      </c>
      <c r="M23" s="17">
        <f>0.0084*A23-11.089+$H$6*SIN((A23+$J$6)/$I$6)</f>
        <v>6.251962835829565</v>
      </c>
      <c r="N23" s="17">
        <f>0.0094*A23-16.621+$H$7*SIN((A23+$J$7)/$I$7)</f>
        <v>2.103313345411404</v>
      </c>
    </row>
    <row r="24" ht="20.7" customHeight="1">
      <c r="A24" s="14">
        <v>1872</v>
      </c>
      <c r="B24" s="14">
        <v>4</v>
      </c>
      <c r="C24" s="14">
        <f>AVERAGE(B24:B33)</f>
        <v>5.2</v>
      </c>
      <c r="D24" s="14">
        <f>MEDIAN(B24:B33)</f>
        <v>4</v>
      </c>
      <c r="E24" s="14">
        <v>0</v>
      </c>
      <c r="F24" s="14">
        <f>AVERAGE(E24:E33)</f>
        <v>1.090909090909091</v>
      </c>
      <c r="G24" s="14">
        <f>MEDIAN(E24:E33)</f>
        <v>1.5</v>
      </c>
      <c r="H24" s="15"/>
      <c r="I24" s="16"/>
      <c r="J24" s="16"/>
      <c r="K24" s="17">
        <f>0.0124*A24-18.592+$H$3*SIN((A24+$J$3)/$I$3)</f>
        <v>6.316087728928485</v>
      </c>
      <c r="L24" s="17">
        <f>0.0112*A24-19.907+$H$5*SIN((A24+$J$5)/$I$5)</f>
        <v>2.20704199141069</v>
      </c>
      <c r="M24" s="17">
        <f>0.0084*A24-11.089+$H$6*SIN((A24+$J$6)/$I$6)</f>
        <v>6.331087728928484</v>
      </c>
      <c r="N24" s="17">
        <f>0.0094*A24-16.621+$H$7*SIN((A24+$J$7)/$I$7)</f>
        <v>2.123441991410693</v>
      </c>
    </row>
    <row r="25" ht="20.7" customHeight="1">
      <c r="A25" s="14">
        <v>1873</v>
      </c>
      <c r="B25" s="14">
        <v>3</v>
      </c>
      <c r="C25" s="14">
        <f>AVERAGE(B25:B34)</f>
        <v>5.2</v>
      </c>
      <c r="D25" s="14">
        <f>MEDIAN(B25:B34)</f>
        <v>4</v>
      </c>
      <c r="E25" s="14">
        <v>2</v>
      </c>
      <c r="F25" s="14">
        <f>AVERAGE(E25:E34)</f>
        <v>1.272727272727273</v>
      </c>
      <c r="G25" s="14">
        <f>MEDIAN(E25:E34)</f>
        <v>2</v>
      </c>
      <c r="H25" s="15"/>
      <c r="I25" s="16"/>
      <c r="J25" s="16"/>
      <c r="K25" s="17">
        <f>0.0124*A25-18.592+$H$3*SIN((A25+$J$3)/$I$3)</f>
        <v>6.386401886572554</v>
      </c>
      <c r="L25" s="17">
        <f>0.0112*A25-19.907+$H$5*SIN((A25+$J$5)/$I$5)</f>
        <v>2.220298281857604</v>
      </c>
      <c r="M25" s="17">
        <f>0.0084*A25-11.089+$H$6*SIN((A25+$J$6)/$I$6)</f>
        <v>6.39740188657255</v>
      </c>
      <c r="N25" s="17">
        <f>0.0094*A25-16.621+$H$7*SIN((A25+$J$7)/$I$7)</f>
        <v>2.134898281857608</v>
      </c>
    </row>
    <row r="26" ht="20.7" customHeight="1">
      <c r="A26" s="14">
        <v>1874</v>
      </c>
      <c r="B26" s="14">
        <v>4</v>
      </c>
      <c r="C26" s="14">
        <f>AVERAGE(B26:B35)</f>
        <v>5.2</v>
      </c>
      <c r="D26" s="14">
        <f>MEDIAN(B26:B35)</f>
        <v>4</v>
      </c>
      <c r="E26" s="14">
        <v>0</v>
      </c>
      <c r="F26" s="14">
        <f>AVERAGE(E26:E35)</f>
        <v>1.272727272727273</v>
      </c>
      <c r="G26" s="14">
        <f>MEDIAN(E26:E35)</f>
        <v>2</v>
      </c>
      <c r="H26" s="15"/>
      <c r="I26" s="16"/>
      <c r="J26" s="16"/>
      <c r="K26" s="17">
        <f>0.0124*A26-18.592+$H$3*SIN((A26+$J$3)/$I$3)</f>
        <v>6.443467670395128</v>
      </c>
      <c r="L26" s="17">
        <f>0.0112*A26-19.907+$H$5*SIN((A26+$J$5)/$I$5)</f>
        <v>2.224866678037106</v>
      </c>
      <c r="M26" s="17">
        <f>0.0084*A26-11.089+$H$6*SIN((A26+$J$6)/$I$6)</f>
        <v>6.450467670395124</v>
      </c>
      <c r="N26" s="17">
        <f>0.0094*A26-16.621+$H$7*SIN((A26+$J$7)/$I$7)</f>
        <v>2.137666678037107</v>
      </c>
    </row>
    <row r="27" ht="20.7" customHeight="1">
      <c r="A27" s="14">
        <v>1875</v>
      </c>
      <c r="B27" s="14">
        <v>5</v>
      </c>
      <c r="C27" s="14">
        <f>AVERAGE(B27:B36)</f>
        <v>5.2</v>
      </c>
      <c r="D27" s="14">
        <f>MEDIAN(B27:B36)</f>
        <v>4</v>
      </c>
      <c r="E27" s="14">
        <v>1</v>
      </c>
      <c r="F27" s="14">
        <f>AVERAGE(E27:E36)</f>
        <v>1.363636363636364</v>
      </c>
      <c r="G27" s="14">
        <f>MEDIAN(E27:E36)</f>
        <v>2</v>
      </c>
      <c r="H27" s="15"/>
      <c r="I27" s="16"/>
      <c r="J27" s="16"/>
      <c r="K27" s="17">
        <f>0.0124*A27-18.592+$H$3*SIN((A27+$J$3)/$I$3)</f>
        <v>6.48694755566182</v>
      </c>
      <c r="L27" s="17">
        <f>0.0112*A27-19.907+$H$5*SIN((A27+$J$5)/$I$5)</f>
        <v>2.220797292812473</v>
      </c>
      <c r="M27" s="17">
        <f>0.0084*A27-11.089+$H$6*SIN((A27+$J$6)/$I$6)</f>
        <v>6.489947555661817</v>
      </c>
      <c r="N27" s="17">
        <f>0.0094*A27-16.621+$H$7*SIN((A27+$J$7)/$I$7)</f>
        <v>2.131797292812474</v>
      </c>
    </row>
    <row r="28" ht="20.7" customHeight="1">
      <c r="A28" s="14">
        <v>1876</v>
      </c>
      <c r="B28" s="14">
        <v>4</v>
      </c>
      <c r="C28" s="14">
        <f>AVERAGE(B28:B37)</f>
        <v>5.3</v>
      </c>
      <c r="D28" s="14">
        <f>MEDIAN(B28:B37)</f>
        <v>4</v>
      </c>
      <c r="E28" s="14">
        <v>2</v>
      </c>
      <c r="F28" s="14">
        <f>AVERAGE(E28:E37)</f>
        <v>1.272727272727273</v>
      </c>
      <c r="G28" s="14">
        <f>MEDIAN(E28:E37)</f>
        <v>2</v>
      </c>
      <c r="H28" s="15"/>
      <c r="I28" s="16"/>
      <c r="J28" s="16"/>
      <c r="K28" s="17">
        <f>0.0124*A28-18.592+$H$3*SIN((A28+$J$3)/$I$3)</f>
        <v>6.516606681834589</v>
      </c>
      <c r="L28" s="17">
        <f>0.0112*A28-19.907+$H$5*SIN((A28+$J$5)/$I$5)</f>
        <v>2.208205511938782</v>
      </c>
      <c r="M28" s="17">
        <f>0.0084*A28-11.089+$H$6*SIN((A28+$J$6)/$I$6)</f>
        <v>6.515606681834586</v>
      </c>
      <c r="N28" s="17">
        <f>0.0094*A28-16.621+$H$7*SIN((A28+$J$7)/$I$7)</f>
        <v>2.117405511938784</v>
      </c>
    </row>
    <row r="29" ht="20.7" customHeight="1">
      <c r="A29" s="14">
        <v>1877</v>
      </c>
      <c r="B29" s="14">
        <v>3</v>
      </c>
      <c r="C29" s="14">
        <f>AVERAGE(B29:B38)</f>
        <v>5.9</v>
      </c>
      <c r="D29" s="14">
        <f>MEDIAN(B29:B38)</f>
        <v>5</v>
      </c>
      <c r="E29" s="14">
        <v>1</v>
      </c>
      <c r="F29" s="14">
        <f>AVERAGE(E29:E38)</f>
        <v>1.454545454545455</v>
      </c>
      <c r="G29" s="14">
        <f>MEDIAN(E29:E38)</f>
        <v>2</v>
      </c>
      <c r="H29" s="15"/>
      <c r="I29" s="16"/>
      <c r="J29" s="16"/>
      <c r="K29" s="17">
        <f>0.0124*A29-18.592+$H$3*SIN((A29+$J$3)/$I$3)</f>
        <v>6.532314627336148</v>
      </c>
      <c r="L29" s="17">
        <f>0.0112*A29-19.907+$H$5*SIN((A29+$J$5)/$I$5)</f>
        <v>2.187271122130441</v>
      </c>
      <c r="M29" s="17">
        <f>0.0084*A29-11.089+$H$6*SIN((A29+$J$6)/$I$6)</f>
        <v>6.527314627336145</v>
      </c>
      <c r="N29" s="17">
        <f>0.0094*A29-16.621+$H$7*SIN((A29+$J$7)/$I$7)</f>
        <v>2.094671122130443</v>
      </c>
    </row>
    <row r="30" ht="20.7" customHeight="1">
      <c r="A30" s="14">
        <v>1878</v>
      </c>
      <c r="B30" s="14">
        <v>10</v>
      </c>
      <c r="C30" s="14">
        <f>AVERAGE(B30:B39)</f>
        <v>6.7</v>
      </c>
      <c r="D30" s="14">
        <f>MEDIAN(B30:B39)</f>
        <v>6</v>
      </c>
      <c r="E30" s="14">
        <v>2</v>
      </c>
      <c r="F30" s="14">
        <f>AVERAGE(E30:E39)</f>
        <v>1.545454545454545</v>
      </c>
      <c r="G30" s="14">
        <f>MEDIAN(E30:E39)</f>
        <v>2</v>
      </c>
      <c r="H30" s="15"/>
      <c r="I30" s="16"/>
      <c r="J30" s="16"/>
      <c r="K30" s="17">
        <f>0.0124*A30-18.592+$H$3*SIN((A30+$J$3)/$I$3)</f>
        <v>6.53404639510317</v>
      </c>
      <c r="L30" s="17">
        <f>0.0112*A30-19.907+$H$5*SIN((A30+$J$5)/$I$5)</f>
        <v>2.158236952471762</v>
      </c>
      <c r="M30" s="17">
        <f>0.0084*A30-11.089+$H$6*SIN((A30+$J$6)/$I$6)</f>
        <v>6.525046395103169</v>
      </c>
      <c r="N30" s="17">
        <f>0.0094*A30-16.621+$H$7*SIN((A30+$J$7)/$I$7)</f>
        <v>2.063836952471765</v>
      </c>
    </row>
    <row r="31" ht="20.7" customHeight="1">
      <c r="A31" s="14">
        <v>1879</v>
      </c>
      <c r="B31" s="14">
        <v>6</v>
      </c>
      <c r="C31" s="14">
        <f>AVERAGE(B31:B40)</f>
        <v>6.3</v>
      </c>
      <c r="D31" s="14">
        <f>MEDIAN(B31:B40)</f>
        <v>6</v>
      </c>
      <c r="E31" s="14">
        <v>2</v>
      </c>
      <c r="F31" s="14">
        <f>AVERAGE(E31:E40)</f>
        <v>1.545454545454545</v>
      </c>
      <c r="G31" s="14">
        <f>MEDIAN(E31:E40)</f>
        <v>2</v>
      </c>
      <c r="H31" s="15"/>
      <c r="I31" s="16"/>
      <c r="J31" s="16"/>
      <c r="K31" s="17">
        <f>0.0124*A31-18.592+$H$3*SIN((A31+$J$3)/$I$3)</f>
        <v>6.521882601480934</v>
      </c>
      <c r="L31" s="17">
        <f>0.0112*A31-19.907+$H$5*SIN((A31+$J$5)/$I$5)</f>
        <v>2.12140703943687</v>
      </c>
      <c r="M31" s="17">
        <f>0.0084*A31-11.089+$H$6*SIN((A31+$J$6)/$I$6)</f>
        <v>6.508882601480934</v>
      </c>
      <c r="N31" s="17">
        <f>0.0094*A31-16.621+$H$7*SIN((A31+$J$7)/$I$7)</f>
        <v>2.025207039436874</v>
      </c>
    </row>
    <row r="32" ht="20.7" customHeight="1">
      <c r="A32" s="14">
        <v>1880</v>
      </c>
      <c r="B32" s="14">
        <v>9</v>
      </c>
      <c r="C32" s="14">
        <f>AVERAGE(B32:B41)</f>
        <v>6.3</v>
      </c>
      <c r="D32" s="14">
        <f>MEDIAN(B32:B41)</f>
        <v>6</v>
      </c>
      <c r="E32" s="14">
        <v>2</v>
      </c>
      <c r="F32" s="14">
        <f>AVERAGE(E32:E41)</f>
        <v>1.363636363636364</v>
      </c>
      <c r="G32" s="14">
        <f>MEDIAN(E32:E41)</f>
        <v>2</v>
      </c>
      <c r="H32" s="22">
        <f>'AveragesMedians - Testing Trend'!N32</f>
        <v>-42.41055555555555</v>
      </c>
      <c r="I32" s="17">
        <f>AVERAGEA(H32:H41)</f>
        <v>-37.65141767676768</v>
      </c>
      <c r="J32" s="17">
        <f>MEDIAN(H32:H41)</f>
        <v>-41.78849166666667</v>
      </c>
      <c r="K32" s="17">
        <f>0.0124*A32-18.592+$H$3*SIN((A32+$J$3)/$I$3)</f>
        <v>6.496008867031955</v>
      </c>
      <c r="L32" s="17">
        <f>0.0112*A32-19.907+$H$5*SIN((A32+$J$5)/$I$5)</f>
        <v>2.077144329385442</v>
      </c>
      <c r="M32" s="17">
        <f>0.0084*A32-11.089+$H$6*SIN((A32+$J$6)/$I$6)</f>
        <v>6.479008867031956</v>
      </c>
      <c r="N32" s="17">
        <f>0.0094*A32-16.621+$H$7*SIN((A32+$J$7)/$I$7)</f>
        <v>1.979144329385443</v>
      </c>
    </row>
    <row r="33" ht="20.7" customHeight="1">
      <c r="A33" s="14">
        <v>1881</v>
      </c>
      <c r="B33" s="14">
        <v>4</v>
      </c>
      <c r="C33" s="14">
        <f>AVERAGE(B33:B42)</f>
        <v>5.6</v>
      </c>
      <c r="D33" s="14">
        <f>MEDIAN(B33:B42)</f>
        <v>5</v>
      </c>
      <c r="E33" s="14">
        <v>0</v>
      </c>
      <c r="F33" s="14">
        <f>AVERAGE(E33:E42)</f>
        <v>1.272727272727273</v>
      </c>
      <c r="G33" s="14">
        <f>MEDIAN(E33:E42)</f>
        <v>1.5</v>
      </c>
      <c r="H33" s="22">
        <f>'AveragesMedians - Testing Trend'!N33</f>
        <v>-39.40666666666667</v>
      </c>
      <c r="I33" s="17">
        <f>AVERAGEA(H33:H42)</f>
        <v>-38.79588232323233</v>
      </c>
      <c r="J33" s="17">
        <f>MEDIAN(H33:H42)</f>
        <v>-41.78849166666667</v>
      </c>
      <c r="K33" s="17">
        <f>0.0124*A33-18.592+$H$3*SIN((A33+$J$3)/$I$3)</f>
        <v>6.456714413862014</v>
      </c>
      <c r="L33" s="17">
        <f>0.0112*A33-19.907+$H$5*SIN((A33+$J$5)/$I$5)</f>
        <v>2.025867935895627</v>
      </c>
      <c r="M33" s="17">
        <f>0.0084*A33-11.089+$H$6*SIN((A33+$J$6)/$I$6)</f>
        <v>6.435714413862011</v>
      </c>
      <c r="N33" s="17">
        <f>0.0094*A33-16.621+$H$7*SIN((A33+$J$7)/$I$7)</f>
        <v>1.926067935895629</v>
      </c>
    </row>
    <row r="34" ht="20.7" customHeight="1">
      <c r="A34" s="14">
        <v>1882</v>
      </c>
      <c r="B34" s="14">
        <v>4</v>
      </c>
      <c r="C34" s="14">
        <f>AVERAGE(B34:B43)</f>
        <v>5.9</v>
      </c>
      <c r="D34" s="14">
        <f>MEDIAN(B34:B43)</f>
        <v>6</v>
      </c>
      <c r="E34" s="14">
        <v>2</v>
      </c>
      <c r="F34" s="14">
        <f>AVERAGE(E34:E43)</f>
        <v>1.363636363636364</v>
      </c>
      <c r="G34" s="14">
        <f>MEDIAN(E34:E43)</f>
        <v>1.5</v>
      </c>
      <c r="H34" s="22">
        <f>'AveragesMedians - Testing Trend'!N34</f>
        <v>-40.27977777777778</v>
      </c>
      <c r="I34" s="17">
        <f>AVERAGEA(H34:H43)</f>
        <v>-39.63932171717172</v>
      </c>
      <c r="J34" s="17">
        <f>MEDIAN(H34:H43)</f>
        <v>-42.82821388888889</v>
      </c>
      <c r="K34" s="17">
        <f>0.0124*A34-18.592+$H$3*SIN((A34+$J$3)/$I$3)</f>
        <v>6.40438988006327</v>
      </c>
      <c r="L34" s="17">
        <f>0.0112*A34-19.907+$H$5*SIN((A34+$J$5)/$I$5)</f>
        <v>1.968049972659703</v>
      </c>
      <c r="M34" s="17">
        <f>0.0084*A34-11.089+$H$6*SIN((A34+$J$6)/$I$6)</f>
        <v>6.379389880063268</v>
      </c>
      <c r="N34" s="17">
        <f>0.0094*A34-16.621+$H$7*SIN((A34+$J$7)/$I$7)</f>
        <v>1.866449972659706</v>
      </c>
    </row>
    <row r="35" ht="20.7" customHeight="1">
      <c r="A35" s="14">
        <v>1883</v>
      </c>
      <c r="B35" s="14">
        <v>3</v>
      </c>
      <c r="C35" s="14">
        <f>AVERAGE(B35:B44)</f>
        <v>6</v>
      </c>
      <c r="D35" s="14">
        <f>MEDIAN(B35:B44)</f>
        <v>6</v>
      </c>
      <c r="E35" s="14">
        <v>2</v>
      </c>
      <c r="F35" s="14">
        <f>AVERAGE(E35:E44)</f>
        <v>1.181818181818182</v>
      </c>
      <c r="G35" s="14">
        <f>MEDIAN(E35:E44)</f>
        <v>1</v>
      </c>
      <c r="H35" s="22">
        <f>'AveragesMedians - Testing Trend'!N35</f>
        <v>-41.50166666666667</v>
      </c>
      <c r="I35" s="17">
        <f>AVERAGEA(H35:H44)</f>
        <v>-39.81898838383839</v>
      </c>
      <c r="J35" s="17">
        <f>MEDIAN(H35:H44)</f>
        <v>-42.91861111111112</v>
      </c>
      <c r="K35" s="17">
        <f>0.0124*A35-18.592+$H$3*SIN((A35+$J$3)/$I$3)</f>
        <v>6.339524367789751</v>
      </c>
      <c r="L35" s="17">
        <f>0.0112*A35-19.907+$H$5*SIN((A35+$J$5)/$I$5)</f>
        <v>1.904211985875124</v>
      </c>
      <c r="M35" s="17">
        <f>0.0084*A35-11.089+$H$6*SIN((A35+$J$6)/$I$6)</f>
        <v>6.310524367789749</v>
      </c>
      <c r="N35" s="17">
        <f>0.0094*A35-16.621+$H$7*SIN((A35+$J$7)/$I$7)</f>
        <v>1.800811985875127</v>
      </c>
    </row>
    <row r="36" ht="20.7" customHeight="1">
      <c r="A36" s="14">
        <v>1884</v>
      </c>
      <c r="B36" s="14">
        <v>4</v>
      </c>
      <c r="C36" s="14">
        <f>AVERAGE(B36:B45)</f>
        <v>6.7</v>
      </c>
      <c r="D36" s="14">
        <f>MEDIAN(B36:B45)</f>
        <v>6</v>
      </c>
      <c r="E36" s="14">
        <v>1</v>
      </c>
      <c r="F36" s="14">
        <f>AVERAGE(E36:E45)</f>
        <v>1.454545454545455</v>
      </c>
      <c r="G36" s="14">
        <f>MEDIAN(E36:E45)</f>
        <v>1</v>
      </c>
      <c r="H36" s="22">
        <f>'AveragesMedians - Testing Trend'!N36</f>
        <v>-45.71161111111111</v>
      </c>
      <c r="I36" s="17">
        <f>AVERAGEA(H36:H45)</f>
        <v>-40.89841262626263</v>
      </c>
      <c r="J36" s="17">
        <f>MEDIAN(H36:H45)</f>
        <v>-44.64636111111111</v>
      </c>
      <c r="K36" s="17">
        <f>0.0124*A36-18.592+$H$3*SIN((A36+$J$3)/$I$3)</f>
        <v>6.262701747272232</v>
      </c>
      <c r="L36" s="17">
        <f>0.0112*A36-19.907+$H$5*SIN((A36+$J$5)/$I$5)</f>
        <v>1.8349210130904</v>
      </c>
      <c r="M36" s="17">
        <f>0.0084*A36-11.089+$H$6*SIN((A36+$J$6)/$I$6)</f>
        <v>6.22970174727223</v>
      </c>
      <c r="N36" s="17">
        <f>0.0094*A36-16.621+$H$7*SIN((A36+$J$7)/$I$7)</f>
        <v>1.729721013090403</v>
      </c>
    </row>
    <row r="37" ht="20.7" customHeight="1">
      <c r="A37" s="14">
        <v>1885</v>
      </c>
      <c r="B37" s="14">
        <v>6</v>
      </c>
      <c r="C37" s="14">
        <f>AVERAGE(B37:B46)</f>
        <v>6.8</v>
      </c>
      <c r="D37" s="14">
        <f>MEDIAN(B37:B46)</f>
        <v>6</v>
      </c>
      <c r="E37" s="14">
        <v>0</v>
      </c>
      <c r="F37" s="14">
        <f>AVERAGE(E37:E46)</f>
        <v>1.727272727272727</v>
      </c>
      <c r="G37" s="14">
        <f>MEDIAN(E37:E46)</f>
        <v>1.5</v>
      </c>
      <c r="H37" s="22">
        <f>'AveragesMedians - Testing Trend'!N37</f>
        <v>-34.01566666666667</v>
      </c>
      <c r="I37" s="17">
        <f>AVERAGEA(H37:H46)</f>
        <v>-40.48077121212122</v>
      </c>
      <c r="J37" s="17">
        <f>MEDIAN(H37:H46)</f>
        <v>-42.91861111111112</v>
      </c>
      <c r="K37" s="17">
        <f>0.0124*A37-18.592+$H$3*SIN((A37+$J$3)/$I$3)</f>
        <v>6.174596244701661</v>
      </c>
      <c r="L37" s="17">
        <f>0.0112*A37-19.907+$H$5*SIN((A37+$J$5)/$I$5)</f>
        <v>1.760785298287493</v>
      </c>
      <c r="M37" s="17">
        <f>0.0084*A37-11.089+$H$6*SIN((A37+$J$6)/$I$6)</f>
        <v>6.13759624470166</v>
      </c>
      <c r="N37" s="17">
        <f>0.0094*A37-16.621+$H$7*SIN((A37+$J$7)/$I$7)</f>
        <v>1.653785298287497</v>
      </c>
    </row>
    <row r="38" ht="20.7" customHeight="1">
      <c r="A38" s="14">
        <v>1886</v>
      </c>
      <c r="B38" s="14">
        <v>10</v>
      </c>
      <c r="C38" s="14">
        <f>AVERAGE(B38:B47)</f>
        <v>6.4</v>
      </c>
      <c r="D38" s="14">
        <f>MEDIAN(B38:B47)</f>
        <v>6</v>
      </c>
      <c r="E38" s="14">
        <v>4</v>
      </c>
      <c r="F38" s="14">
        <f>AVERAGE(E38:E47)</f>
        <v>1.727272727272727</v>
      </c>
      <c r="G38" s="14">
        <f>MEDIAN(E38:E47)</f>
        <v>1.5</v>
      </c>
      <c r="H38" s="22">
        <f>'AveragesMedians - Testing Trend'!N38</f>
        <v>-33.90283333333333</v>
      </c>
      <c r="I38" s="17">
        <f>AVERAGEA(H38:H47)</f>
        <v>-41.89484191919192</v>
      </c>
      <c r="J38" s="17">
        <f>MEDIAN(H38:H47)</f>
        <v>-46.13280555555556</v>
      </c>
      <c r="K38" s="17">
        <f>0.0124*A38-18.592+$H$3*SIN((A38+$J$3)/$I$3)</f>
        <v>6.075967347322134</v>
      </c>
      <c r="L38" s="17">
        <f>0.0112*A38-19.907+$H$5*SIN((A38+$J$5)/$I$5)</f>
        <v>1.682449695580867</v>
      </c>
      <c r="M38" s="17">
        <f>0.0084*A38-11.089+$H$6*SIN((A38+$J$6)/$I$6)</f>
        <v>6.034967347322134</v>
      </c>
      <c r="N38" s="17">
        <f>0.0094*A38-16.621+$H$7*SIN((A38+$J$7)/$I$7)</f>
        <v>1.573649695580868</v>
      </c>
    </row>
    <row r="39" ht="20.7" customHeight="1">
      <c r="A39" s="14">
        <v>1887</v>
      </c>
      <c r="B39" s="14">
        <v>11</v>
      </c>
      <c r="C39" s="14">
        <f>AVERAGE(B39:B48)</f>
        <v>6</v>
      </c>
      <c r="D39" s="14">
        <f>MEDIAN(B39:B48)</f>
        <v>6</v>
      </c>
      <c r="E39" s="14">
        <v>2</v>
      </c>
      <c r="F39" s="14">
        <f>AVERAGE(E39:E48)</f>
        <v>1.545454545454545</v>
      </c>
      <c r="G39" s="14">
        <f>MEDIAN(E39:E48)</f>
        <v>1.5</v>
      </c>
      <c r="H39" s="22">
        <f>'AveragesMedians - Testing Trend'!N39</f>
        <v>-51.28038888888889</v>
      </c>
      <c r="I39" s="17">
        <f>AVERAGEA(H39:H48)</f>
        <v>-42.58973585858586</v>
      </c>
      <c r="J39" s="17">
        <f>MEDIAN(H39:H48)</f>
        <v>-46.13280555555556</v>
      </c>
      <c r="K39" s="17">
        <f>0.0124*A39-18.592+$H$3*SIN((A39+$J$3)/$I$3)</f>
        <v>5.967654064233892</v>
      </c>
      <c r="L39" s="17">
        <f>0.0112*A39-19.907+$H$5*SIN((A39+$J$5)/$I$5)</f>
        <v>1.600590796265602</v>
      </c>
      <c r="M39" s="17">
        <f>0.0084*A39-11.089+$H$6*SIN((A39+$J$6)/$I$6)</f>
        <v>5.922654064233893</v>
      </c>
      <c r="N39" s="17">
        <f>0.0094*A39-16.621+$H$7*SIN((A39+$J$7)/$I$7)</f>
        <v>1.489990796265604</v>
      </c>
    </row>
    <row r="40" ht="20.7" customHeight="1">
      <c r="A40" s="14">
        <v>1888</v>
      </c>
      <c r="B40" s="14">
        <v>6</v>
      </c>
      <c r="C40" s="14">
        <f>AVERAGE(B40:B49)</f>
        <v>5.2</v>
      </c>
      <c r="D40" s="14">
        <f>MEDIAN(B40:B49)</f>
        <v>5.5</v>
      </c>
      <c r="E40" s="14">
        <v>2</v>
      </c>
      <c r="F40" s="14">
        <f>AVERAGE(E40:E49)</f>
        <v>1.363636363636364</v>
      </c>
      <c r="G40" s="14">
        <f>MEDIAN(E40:E49)</f>
        <v>1</v>
      </c>
      <c r="H40" s="22">
        <f>'AveragesMedians - Testing Trend'!N40</f>
        <v>-42.07531666666667</v>
      </c>
      <c r="I40" s="17">
        <f>AVERAGEA(H40:H49)</f>
        <v>-41.85232676767677</v>
      </c>
      <c r="J40" s="17">
        <f>MEDIAN(H40:H49)</f>
        <v>-43.375</v>
      </c>
      <c r="K40" s="17">
        <f>0.0124*A40-18.592+$H$3*SIN((A40+$J$3)/$I$3)</f>
        <v>5.850568586275863</v>
      </c>
      <c r="L40" s="17">
        <f>0.0112*A40-19.907+$H$5*SIN((A40+$J$5)/$I$5)</f>
        <v>1.515911816038044</v>
      </c>
      <c r="M40" s="17">
        <f>0.0084*A40-11.089+$H$6*SIN((A40+$J$6)/$I$6)</f>
        <v>5.80156858627586</v>
      </c>
      <c r="N40" s="17">
        <f>0.0094*A40-16.621+$H$7*SIN((A40+$J$7)/$I$7)</f>
        <v>1.403511816038046</v>
      </c>
    </row>
    <row r="41" ht="20.7" customHeight="1">
      <c r="A41" s="14">
        <v>1889</v>
      </c>
      <c r="B41" s="14">
        <v>6</v>
      </c>
      <c r="C41" s="14">
        <f>AVERAGE(B41:B50)</f>
        <v>5.1</v>
      </c>
      <c r="D41" s="14">
        <f>MEDIAN(B41:B50)</f>
        <v>5</v>
      </c>
      <c r="E41" s="14">
        <v>0</v>
      </c>
      <c r="F41" s="14">
        <f>AVERAGE(E41:E50)</f>
        <v>1.272727272727273</v>
      </c>
      <c r="G41" s="14">
        <f>MEDIAN(E41:E50)</f>
        <v>1</v>
      </c>
      <c r="H41" s="22">
        <f>'AveragesMedians - Testing Trend'!N41</f>
        <v>-43.58111111111111</v>
      </c>
      <c r="I41" s="17">
        <f>AVERAGEA(H41:H50)</f>
        <v>-42.71967171717172</v>
      </c>
      <c r="J41" s="17">
        <f>MEDIAN(H41:H50)</f>
        <v>-46.13280555555556</v>
      </c>
      <c r="K41" s="17">
        <f>0.0124*A41-18.592+$H$3*SIN((A41+$J$3)/$I$3)</f>
        <v>5.725689392897277</v>
      </c>
      <c r="L41" s="17">
        <f>0.0112*A41-19.907+$H$5*SIN((A41+$J$5)/$I$5)</f>
        <v>1.429137281024658</v>
      </c>
      <c r="M41" s="17">
        <f>0.0084*A41-11.089+$H$6*SIN((A41+$J$6)/$I$6)</f>
        <v>5.672689392897274</v>
      </c>
      <c r="N41" s="17">
        <f>0.0094*A41-16.621+$H$7*SIN((A41+$J$7)/$I$7)</f>
        <v>1.314937281024661</v>
      </c>
    </row>
    <row r="42" ht="20.7" customHeight="1">
      <c r="A42" s="14">
        <v>1890</v>
      </c>
      <c r="B42" s="14">
        <v>2</v>
      </c>
      <c r="C42" s="14">
        <f>AVERAGE(B42:B51)</f>
        <v>5</v>
      </c>
      <c r="D42" s="14">
        <f>MEDIAN(B42:B51)</f>
        <v>5</v>
      </c>
      <c r="E42" s="14">
        <v>1</v>
      </c>
      <c r="F42" s="14">
        <f>AVERAGE(E42:E51)</f>
        <v>1.454545454545455</v>
      </c>
      <c r="G42" s="14">
        <f>MEDIAN(E42:E51)</f>
        <v>1</v>
      </c>
      <c r="H42" s="22">
        <f>'AveragesMedians - Testing Trend'!N42</f>
        <v>-54.99966666666666</v>
      </c>
      <c r="I42" s="17">
        <f>AVERAGEA(H42:H51)</f>
        <v>-42.91896464646465</v>
      </c>
      <c r="J42" s="17">
        <f>MEDIAN(H42:H51)</f>
        <v>-47.22891666666667</v>
      </c>
      <c r="K42" s="17">
        <f>0.0124*A42-18.592+$H$3*SIN((A42+$J$3)/$I$3)</f>
        <v>5.594053858108351</v>
      </c>
      <c r="L42" s="17">
        <f>0.0112*A42-19.907+$H$5*SIN((A42+$J$5)/$I$5)</f>
        <v>1.34100755277463</v>
      </c>
      <c r="M42" s="17">
        <f>0.0084*A42-11.089+$H$6*SIN((A42+$J$6)/$I$6)</f>
        <v>5.537053858108349</v>
      </c>
      <c r="N42" s="17">
        <f>0.0094*A42-16.621+$H$7*SIN((A42+$J$7)/$I$7)</f>
        <v>1.225007552774634</v>
      </c>
    </row>
    <row r="43" ht="20.7" customHeight="1">
      <c r="A43" s="14">
        <v>1891</v>
      </c>
      <c r="B43" s="14">
        <v>7</v>
      </c>
      <c r="C43" s="14">
        <f>AVERAGE(B43:B52)</f>
        <v>5.1</v>
      </c>
      <c r="D43" s="14">
        <f>MEDIAN(B43:B52)</f>
        <v>5</v>
      </c>
      <c r="E43" s="14">
        <v>1</v>
      </c>
      <c r="F43" s="14">
        <f>AVERAGE(E43:E52)</f>
        <v>1.545454545454545</v>
      </c>
      <c r="G43" s="14">
        <f>MEDIAN(E43:E52)</f>
        <v>1.5</v>
      </c>
      <c r="H43" s="22">
        <f>'AveragesMedians - Testing Trend'!N43</f>
        <v>-48.68450000000001</v>
      </c>
      <c r="I43" s="17">
        <f>AVERAGEA(H43:H52)</f>
        <v>-41.86066161616161</v>
      </c>
      <c r="J43" s="17">
        <f>MEDIAN(H43:H52)</f>
        <v>-44.56583333333333</v>
      </c>
      <c r="K43" s="17">
        <f>0.0124*A43-18.592+$H$3*SIN((A43+$J$3)/$I$3)</f>
        <v>5.456750411383797</v>
      </c>
      <c r="L43" s="17">
        <f>0.0112*A43-19.907+$H$5*SIN((A43+$J$5)/$I$5)</f>
        <v>1.252273233589685</v>
      </c>
      <c r="M43" s="17">
        <f>0.0084*A43-11.089+$H$6*SIN((A43+$J$6)/$I$6)</f>
        <v>5.395750411383795</v>
      </c>
      <c r="N43" s="17">
        <f>0.0094*A43-16.621+$H$7*SIN((A43+$J$7)/$I$7)</f>
        <v>1.13447323358969</v>
      </c>
    </row>
    <row r="44" ht="20.7" customHeight="1">
      <c r="A44" s="14">
        <v>1892</v>
      </c>
      <c r="B44" s="14">
        <v>5</v>
      </c>
      <c r="C44" s="14">
        <f>AVERAGE(B44:B53)</f>
        <v>5</v>
      </c>
      <c r="D44" s="14">
        <f>MEDIAN(B44:B53)</f>
        <v>5</v>
      </c>
      <c r="E44" s="14">
        <v>0</v>
      </c>
      <c r="F44" s="14">
        <f>AVERAGE(E44:E53)</f>
        <v>1.454545454545455</v>
      </c>
      <c r="G44" s="14">
        <f>MEDIAN(E44:E53)</f>
        <v>1.5</v>
      </c>
      <c r="H44" s="22">
        <f>'AveragesMedians - Testing Trend'!N44</f>
        <v>-42.25611111111112</v>
      </c>
      <c r="I44" s="17">
        <f>AVERAGEA(H44:H53)</f>
        <v>-41.95048484848486</v>
      </c>
      <c r="J44" s="17">
        <f>MEDIAN(H44:H53)</f>
        <v>-44.56583333333333</v>
      </c>
      <c r="K44" s="17">
        <f>0.0124*A44-18.592+$H$3*SIN((A44+$J$3)/$I$3)</f>
        <v>5.314910312756856</v>
      </c>
      <c r="L44" s="17">
        <f>0.0112*A44-19.907+$H$5*SIN((A44+$J$5)/$I$5)</f>
        <v>1.163689494467702</v>
      </c>
      <c r="M44" s="17">
        <f>0.0084*A44-11.089+$H$6*SIN((A44+$J$6)/$I$6)</f>
        <v>5.249910312756855</v>
      </c>
      <c r="N44" s="17">
        <f>0.0094*A44-16.621+$H$7*SIN((A44+$J$7)/$I$7)</f>
        <v>1.044089494467703</v>
      </c>
    </row>
    <row r="45" ht="20.7" customHeight="1">
      <c r="A45" s="14">
        <v>1893</v>
      </c>
      <c r="B45" s="14">
        <v>10</v>
      </c>
      <c r="C45" s="14">
        <f>AVERAGE(B45:B54)</f>
        <v>4.8</v>
      </c>
      <c r="D45" s="14">
        <f>MEDIAN(B45:B54)</f>
        <v>5</v>
      </c>
      <c r="E45" s="14">
        <v>5</v>
      </c>
      <c r="F45" s="14">
        <f>AVERAGE(E45:E54)</f>
        <v>1.454545454545455</v>
      </c>
      <c r="G45" s="14">
        <f>MEDIAN(E45:E54)</f>
        <v>1.5</v>
      </c>
      <c r="H45" s="22">
        <f>'AveragesMedians - Testing Trend'!N45</f>
        <v>-53.37533333333333</v>
      </c>
      <c r="I45" s="17">
        <f>AVERAGEA(H45:H54)</f>
        <v>-41.78132323232323</v>
      </c>
      <c r="J45" s="17">
        <f>MEDIAN(H45:H54)</f>
        <v>-44.56583333333333</v>
      </c>
      <c r="K45" s="17">
        <f>0.0124*A45-18.592+$H$3*SIN((A45+$J$3)/$I$3)</f>
        <v>5.169699104257057</v>
      </c>
      <c r="L45" s="17">
        <f>0.0112*A45-19.907+$H$5*SIN((A45+$J$5)/$I$5)</f>
        <v>1.076010368522211</v>
      </c>
      <c r="M45" s="17">
        <f>0.0084*A45-11.089+$H$6*SIN((A45+$J$6)/$I$6)</f>
        <v>5.100699104257056</v>
      </c>
      <c r="N45" s="17">
        <f>0.0094*A45-16.621+$H$7*SIN((A45+$J$7)/$I$7)</f>
        <v>0.9546103685222131</v>
      </c>
    </row>
    <row r="46" ht="20.7" customHeight="1">
      <c r="A46" s="14">
        <v>1894</v>
      </c>
      <c r="B46" s="14">
        <v>5</v>
      </c>
      <c r="C46" s="14">
        <f>AVERAGE(B46:B55)</f>
        <v>4.5</v>
      </c>
      <c r="D46" s="14">
        <f>MEDIAN(B46:B55)</f>
        <v>5</v>
      </c>
      <c r="E46" s="14">
        <v>4</v>
      </c>
      <c r="F46" s="14">
        <f>AVERAGE(E46:E55)</f>
        <v>1.090909090909091</v>
      </c>
      <c r="G46" s="14">
        <f>MEDIAN(E46:E55)</f>
        <v>1</v>
      </c>
      <c r="H46" s="22">
        <f>'AveragesMedians - Testing Trend'!N46</f>
        <v>-41.11755555555555</v>
      </c>
      <c r="I46" s="17">
        <f>AVERAGEA(H46:H55)</f>
        <v>-42.16106565656566</v>
      </c>
      <c r="J46" s="17">
        <f>MEDIAN(H46:H55)</f>
        <v>-44.56583333333333</v>
      </c>
      <c r="K46" s="17">
        <f>0.0124*A46-18.592+$H$3*SIN((A46+$J$3)/$I$3)</f>
        <v>5.022307802289623</v>
      </c>
      <c r="L46" s="17">
        <f>0.0112*A46-19.907+$H$5*SIN((A46+$J$5)/$I$5)</f>
        <v>0.9899830530005226</v>
      </c>
      <c r="M46" s="17">
        <f>0.0084*A46-11.089+$H$6*SIN((A46+$J$6)/$I$6)</f>
        <v>4.949307802289622</v>
      </c>
      <c r="N46" s="17">
        <f>0.0094*A46-16.621+$H$7*SIN((A46+$J$7)/$I$7)</f>
        <v>0.8667830530005219</v>
      </c>
    </row>
    <row r="47" ht="20.7" customHeight="1">
      <c r="A47" s="14">
        <v>1895</v>
      </c>
      <c r="B47" s="14">
        <v>2</v>
      </c>
      <c r="C47" s="14">
        <f>AVERAGE(B47:B56)</f>
        <v>4.4</v>
      </c>
      <c r="D47" s="14">
        <f>MEDIAN(B47:B56)</f>
        <v>4.5</v>
      </c>
      <c r="E47" s="14">
        <v>0</v>
      </c>
      <c r="F47" s="14">
        <f>AVERAGE(E47:E56)</f>
        <v>0.7272727272727273</v>
      </c>
      <c r="G47" s="14">
        <f>MEDIAN(E47:E56)</f>
        <v>0.5</v>
      </c>
      <c r="H47" s="22">
        <f>'AveragesMedians - Testing Trend'!N47</f>
        <v>-49.57044444444445</v>
      </c>
      <c r="I47" s="17">
        <f>AVERAGEA(H47:H56)</f>
        <v>-44.0195202020202</v>
      </c>
      <c r="J47" s="17">
        <f>MEDIAN(H47:H56)</f>
        <v>-47.67188888888889</v>
      </c>
      <c r="K47" s="17">
        <f>0.0124*A47-18.592+$H$3*SIN((A47+$J$3)/$I$3)</f>
        <v>4.873943897513843</v>
      </c>
      <c r="L47" s="17">
        <f>0.0112*A47-19.907+$H$5*SIN((A47+$J$5)/$I$5)</f>
        <v>0.906342262958362</v>
      </c>
      <c r="M47" s="17">
        <f>0.0084*A47-11.089+$H$6*SIN((A47+$J$6)/$I$6)</f>
        <v>4.796943897513843</v>
      </c>
      <c r="N47" s="17">
        <f>0.0094*A47-16.621+$H$7*SIN((A47+$J$7)/$I$7)</f>
        <v>0.7813422629583655</v>
      </c>
    </row>
    <row r="48" ht="20.7" customHeight="1">
      <c r="A48" s="14">
        <v>1896</v>
      </c>
      <c r="B48" s="14">
        <v>6</v>
      </c>
      <c r="C48" s="14">
        <f>AVERAGE(B48:B57)</f>
        <v>4.3</v>
      </c>
      <c r="D48" s="14">
        <f>MEDIAN(B48:B57)</f>
        <v>4.5</v>
      </c>
      <c r="E48" s="14">
        <v>2</v>
      </c>
      <c r="F48" s="14">
        <f>AVERAGE(E48:E57)</f>
        <v>0.8181818181818182</v>
      </c>
      <c r="G48" s="14">
        <f>MEDIAN(E48:E57)</f>
        <v>1</v>
      </c>
      <c r="H48" s="22">
        <f>'AveragesMedians - Testing Trend'!N48</f>
        <v>-41.54666666666666</v>
      </c>
      <c r="I48" s="17">
        <f>AVERAGEA(H48:H57)</f>
        <v>-44.33328787878788</v>
      </c>
      <c r="J48" s="17">
        <f>MEDIAN(H48:H57)</f>
        <v>-47.72294444444444</v>
      </c>
      <c r="K48" s="17">
        <f>0.0124*A48-18.592+$H$3*SIN((A48+$J$3)/$I$3)</f>
        <v>4.725822230230652</v>
      </c>
      <c r="L48" s="17">
        <f>0.0112*A48-19.907+$H$5*SIN((A48+$J$5)/$I$5)</f>
        <v>0.8258046792580853</v>
      </c>
      <c r="M48" s="17">
        <f>0.0084*A48-11.089+$H$6*SIN((A48+$J$6)/$I$6)</f>
        <v>4.644822230230649</v>
      </c>
      <c r="N48" s="17">
        <f>0.0094*A48-16.621+$H$7*SIN((A48+$J$7)/$I$7)</f>
        <v>0.6990046792580895</v>
      </c>
    </row>
    <row r="49" ht="20.7" customHeight="1">
      <c r="A49" s="14">
        <v>1897</v>
      </c>
      <c r="B49" s="14">
        <v>3</v>
      </c>
      <c r="C49" s="14">
        <f>AVERAGE(B49:B58)</f>
        <v>4.3</v>
      </c>
      <c r="D49" s="14">
        <f>MEDIAN(B49:B58)</f>
        <v>4.5</v>
      </c>
      <c r="E49" s="14">
        <v>0</v>
      </c>
      <c r="F49" s="14">
        <f>AVERAGE(E49:E58)</f>
        <v>0.9090909090909091</v>
      </c>
      <c r="G49" s="14">
        <f>MEDIAN(E49:E58)</f>
        <v>1</v>
      </c>
      <c r="H49" s="22">
        <f>'AveragesMedians - Testing Trend'!N49</f>
        <v>-43.16888888888889</v>
      </c>
      <c r="I49" s="17">
        <f>AVERAGEA(H49:H58)</f>
        <v>-45.28581313131313</v>
      </c>
      <c r="J49" s="17">
        <f>MEDIAN(H49:H58)</f>
        <v>-50.64433333333334</v>
      </c>
      <c r="K49" s="17">
        <f>0.0124*A49-18.592+$H$3*SIN((A49+$J$3)/$I$3)</f>
        <v>4.579155810231385</v>
      </c>
      <c r="L49" s="17">
        <f>0.0112*A49-19.907+$H$5*SIN((A49+$J$5)/$I$5)</f>
        <v>0.7490635328456873</v>
      </c>
      <c r="M49" s="17">
        <f>0.0084*A49-11.089+$H$6*SIN((A49+$J$6)/$I$6)</f>
        <v>4.494155810231383</v>
      </c>
      <c r="N49" s="17">
        <f>0.0094*A49-16.621+$H$7*SIN((A49+$J$7)/$I$7)</f>
        <v>0.6204635328456886</v>
      </c>
    </row>
    <row r="50" ht="20.7" customHeight="1">
      <c r="A50" s="14">
        <v>1898</v>
      </c>
      <c r="B50" s="14">
        <v>5</v>
      </c>
      <c r="C50" s="14">
        <f>AVERAGE(B50:B59)</f>
        <v>4</v>
      </c>
      <c r="D50" s="14">
        <f>MEDIAN(B50:B59)</f>
        <v>4.5</v>
      </c>
      <c r="E50" s="14">
        <v>1</v>
      </c>
      <c r="F50" s="14">
        <f>AVERAGE(E50:E59)</f>
        <v>0.9090909090909091</v>
      </c>
      <c r="G50" s="14">
        <f>MEDIAN(E50:E59)</f>
        <v>1</v>
      </c>
      <c r="H50" s="22">
        <f>'AveragesMedians - Testing Trend'!N50</f>
        <v>-51.61611111111111</v>
      </c>
      <c r="I50" s="17">
        <f>AVERAGEA(H50:H59)</f>
        <v>-46.19033838383839</v>
      </c>
      <c r="J50" s="17">
        <f>MEDIAN(H50:H59)</f>
        <v>-51.82027777777778</v>
      </c>
      <c r="K50" s="17">
        <f>0.0124*A50-18.592+$H$3*SIN((A50+$J$3)/$I$3)</f>
        <v>4.4351466504791</v>
      </c>
      <c r="L50" s="17">
        <f>0.0112*A50-19.907+$H$5*SIN((A50+$J$5)/$I$5)</f>
        <v>0.6767833662310022</v>
      </c>
      <c r="M50" s="17">
        <f>0.0084*A50-11.089+$H$6*SIN((A50+$J$6)/$I$6)</f>
        <v>4.346146650479098</v>
      </c>
      <c r="N50" s="17">
        <f>0.0094*A50-16.621+$H$7*SIN((A50+$J$7)/$I$7)</f>
        <v>0.5463833662310041</v>
      </c>
    </row>
    <row r="51" ht="20.7" customHeight="1">
      <c r="A51" s="14">
        <v>1899</v>
      </c>
      <c r="B51" s="14">
        <v>5</v>
      </c>
      <c r="C51" s="14">
        <f>AVERAGE(B51:B60)</f>
        <v>4.1</v>
      </c>
      <c r="D51" s="14">
        <f>MEDIAN(B51:B60)</f>
        <v>4.5</v>
      </c>
      <c r="E51" s="14">
        <v>2</v>
      </c>
      <c r="F51" s="14">
        <f>AVERAGE(E51:E60)</f>
        <v>0.9090909090909091</v>
      </c>
      <c r="G51" s="14">
        <f>MEDIAN(E51:E60)</f>
        <v>1</v>
      </c>
      <c r="H51" s="22">
        <f>'AveragesMedians - Testing Trend'!N51</f>
        <v>-45.77333333333333</v>
      </c>
      <c r="I51" s="17">
        <f>AVERAGEA(H51:H60)</f>
        <v>-47.04872222222222</v>
      </c>
      <c r="J51" s="17">
        <f>MEDIAN(H51:H60)</f>
        <v>-52.52316666666667</v>
      </c>
      <c r="K51" s="17">
        <f>0.0124*A51-18.592+$H$3*SIN((A51+$J$3)/$I$3)</f>
        <v>4.294976683889539</v>
      </c>
      <c r="L51" s="17">
        <f>0.0112*A51-19.907+$H$5*SIN((A51+$J$5)/$I$5)</f>
        <v>0.6095950117571097</v>
      </c>
      <c r="M51" s="17">
        <f>0.0084*A51-11.089+$H$6*SIN((A51+$J$6)/$I$6)</f>
        <v>4.201976683889537</v>
      </c>
      <c r="N51" s="17">
        <f>0.0094*A51-16.621+$H$7*SIN((A51+$J$7)/$I$7)</f>
        <v>0.4773950117571123</v>
      </c>
    </row>
    <row r="52" ht="20.7" customHeight="1">
      <c r="A52" s="14">
        <v>1900</v>
      </c>
      <c r="B52" s="14">
        <v>3</v>
      </c>
      <c r="C52" s="14">
        <f>AVERAGE(B52:B61)</f>
        <v>4.2</v>
      </c>
      <c r="D52" s="14">
        <f>MEDIAN(B52:B61)</f>
        <v>5</v>
      </c>
      <c r="E52" s="14">
        <v>2</v>
      </c>
      <c r="F52" s="14">
        <f>AVERAGE(E52:E61)</f>
        <v>1.090909090909091</v>
      </c>
      <c r="G52" s="14">
        <f>MEDIAN(E52:E61)</f>
        <v>1</v>
      </c>
      <c r="H52" s="22">
        <f>'AveragesMedians - Testing Trend'!N52</f>
        <v>-43.35833333333333</v>
      </c>
      <c r="I52" s="17">
        <f>AVERAGEA(H52:H61)</f>
        <v>-48.5305707070707</v>
      </c>
      <c r="J52" s="17">
        <f>MEDIAN(H52:H61)</f>
        <v>-53.07027777777778</v>
      </c>
      <c r="K52" s="17">
        <f>0.0124*A52-18.592+$H$3*SIN((A52+$J$3)/$I$3)</f>
        <v>4.159798831849965</v>
      </c>
      <c r="L52" s="17">
        <f>0.0112*A52-19.907+$H$5*SIN((A52+$J$5)/$I$5)</f>
        <v>0.5480908246064002</v>
      </c>
      <c r="M52" s="17">
        <f>0.0084*A52-11.089+$H$6*SIN((A52+$J$6)/$I$6)</f>
        <v>4.062798831849964</v>
      </c>
      <c r="N52" s="17">
        <f>0.0094*A52-16.621+$H$7*SIN((A52+$J$7)/$I$7)</f>
        <v>0.4140908246063999</v>
      </c>
    </row>
    <row r="53" ht="20.7" customHeight="1">
      <c r="A53" s="14">
        <v>1901</v>
      </c>
      <c r="B53" s="14">
        <v>6</v>
      </c>
      <c r="C53" s="14">
        <f>AVERAGE(B53:B62)</f>
        <v>4.2</v>
      </c>
      <c r="D53" s="14">
        <f>MEDIAN(B53:B62)</f>
        <v>5</v>
      </c>
      <c r="E53" s="14">
        <v>0</v>
      </c>
      <c r="F53" s="14">
        <f>AVERAGE(E53:E62)</f>
        <v>1</v>
      </c>
      <c r="G53" s="14">
        <f>MEDIAN(E53:E62)</f>
        <v>1</v>
      </c>
      <c r="H53" s="22">
        <f>'AveragesMedians - Testing Trend'!N53</f>
        <v>-49.67255555555555</v>
      </c>
      <c r="I53" s="17">
        <f>AVERAGEA(H53:H62)</f>
        <v>-50.07883333333334</v>
      </c>
      <c r="J53" s="17">
        <f>MEDIAN(H53:H62)</f>
        <v>-55.33558333333333</v>
      </c>
      <c r="K53" s="17">
        <f>0.0124*A53-18.592+$H$3*SIN((A53+$J$3)/$I$3)</f>
        <v>4.030728291969147</v>
      </c>
      <c r="L53" s="17">
        <f>0.0112*A53-19.907+$H$5*SIN((A53+$J$5)/$I$5)</f>
        <v>0.4928202065660885</v>
      </c>
      <c r="M53" s="17">
        <f>0.0084*A53-11.089+$H$6*SIN((A53+$J$6)/$I$6)</f>
        <v>3.929728291969146</v>
      </c>
      <c r="N53" s="17">
        <f>0.0094*A53-16.621+$H$7*SIN((A53+$J$7)/$I$7)</f>
        <v>0.3570202065660923</v>
      </c>
    </row>
    <row r="54" ht="20.7" customHeight="1">
      <c r="A54" s="14">
        <v>1902</v>
      </c>
      <c r="B54" s="14">
        <v>3</v>
      </c>
      <c r="C54" s="14">
        <f>AVERAGE(B54:B63)</f>
        <v>3.9</v>
      </c>
      <c r="D54" s="14">
        <f>MEDIAN(B54:B63)</f>
        <v>3.5</v>
      </c>
      <c r="E54" s="14">
        <v>0</v>
      </c>
      <c r="F54" s="14">
        <f>AVERAGE(E54:E63)</f>
        <v>1</v>
      </c>
      <c r="G54" s="14">
        <f>MEDIAN(E54:E63)</f>
        <v>1</v>
      </c>
      <c r="H54" s="22">
        <f>'AveragesMedians - Testing Trend'!N54</f>
        <v>-40.39533333333333</v>
      </c>
      <c r="I54" s="17">
        <f>AVERAGEA(H54:H63)</f>
        <v>-51.22358585858586</v>
      </c>
      <c r="J54" s="17">
        <f>MEDIAN(H54:H63)</f>
        <v>-58.97086111111111</v>
      </c>
      <c r="K54" s="17">
        <f>0.0124*A54-18.592+$H$3*SIN((A54+$J$3)/$I$3)</f>
        <v>3.90883411089335</v>
      </c>
      <c r="L54" s="17">
        <f>0.0112*A54-19.907+$H$5*SIN((A54+$J$5)/$I$5)</f>
        <v>0.4442854543782955</v>
      </c>
      <c r="M54" s="17">
        <f>0.0084*A54-11.089+$H$6*SIN((A54+$J$6)/$I$6)</f>
        <v>3.80383411089335</v>
      </c>
      <c r="N54" s="17">
        <f>0.0094*A54-16.621+$H$7*SIN((A54+$J$7)/$I$7)</f>
        <v>0.3066854543783</v>
      </c>
    </row>
    <row r="55" ht="20.7" customHeight="1">
      <c r="A55" s="14">
        <v>1903</v>
      </c>
      <c r="B55" s="14">
        <v>7</v>
      </c>
      <c r="C55" s="14">
        <f>AVERAGE(B55:B64)</f>
        <v>4</v>
      </c>
      <c r="D55" s="14">
        <f>MEDIAN(B55:B64)</f>
        <v>4</v>
      </c>
      <c r="E55" s="14">
        <v>1</v>
      </c>
      <c r="F55" s="14">
        <f>AVERAGE(E55:E64)</f>
        <v>1.090909090909091</v>
      </c>
      <c r="G55" s="14">
        <f>MEDIAN(E55:E64)</f>
        <v>1</v>
      </c>
      <c r="H55" s="22">
        <f>'AveragesMedians - Testing Trend'!N55</f>
        <v>-57.55249999999999</v>
      </c>
      <c r="I55" s="17">
        <f>AVERAGEA(H55:H64)</f>
        <v>-52.35109090909091</v>
      </c>
      <c r="J55" s="17">
        <f>MEDIAN(H55:H64)</f>
        <v>-58.97086111111111</v>
      </c>
      <c r="K55" s="17">
        <f>0.0124*A55-18.592+$H$3*SIN((A55+$J$3)/$I$3)</f>
        <v>3.795131105870137</v>
      </c>
      <c r="L55" s="17">
        <f>0.0112*A55-19.907+$H$5*SIN((A55+$J$5)/$I$5)</f>
        <v>0.4029379640477748</v>
      </c>
      <c r="M55" s="17">
        <f>0.0084*A55-11.089+$H$6*SIN((A55+$J$6)/$I$6)</f>
        <v>3.686131105870134</v>
      </c>
      <c r="N55" s="17">
        <f>0.0094*A55-16.621+$H$7*SIN((A55+$J$7)/$I$7)</f>
        <v>0.2635379640477764</v>
      </c>
    </row>
    <row r="56" ht="20.7" customHeight="1">
      <c r="A56" s="14">
        <v>1904</v>
      </c>
      <c r="B56" s="14">
        <v>4</v>
      </c>
      <c r="C56" s="14">
        <f>AVERAGE(B56:B65)</f>
        <v>3.7</v>
      </c>
      <c r="D56" s="14">
        <f>MEDIAN(B56:B65)</f>
        <v>4</v>
      </c>
      <c r="E56" s="14">
        <v>0</v>
      </c>
      <c r="F56" s="14">
        <f>AVERAGE(E56:E65)</f>
        <v>1</v>
      </c>
      <c r="G56" s="14">
        <f>MEDIAN(E56:E65)</f>
        <v>1</v>
      </c>
      <c r="H56" s="22">
        <f>'AveragesMedians - Testing Trend'!N56</f>
        <v>-61.56055555555555</v>
      </c>
      <c r="I56" s="17">
        <f>AVERAGEA(H56:H65)</f>
        <v>-50.90006060606061</v>
      </c>
      <c r="J56" s="17">
        <f>MEDIAN(H56:H65)</f>
        <v>-56.75394444444444</v>
      </c>
      <c r="K56" s="17">
        <f>0.0124*A56-18.592+$H$3*SIN((A56+$J$3)/$I$3)</f>
        <v>3.690572196105948</v>
      </c>
      <c r="L56" s="17">
        <f>0.0112*A56-19.907+$H$5*SIN((A56+$J$5)/$I$5)</f>
        <v>0.3691748197897549</v>
      </c>
      <c r="M56" s="17">
        <f>0.0084*A56-11.089+$H$6*SIN((A56+$J$6)/$I$6)</f>
        <v>3.577572196105945</v>
      </c>
      <c r="N56" s="17">
        <f>0.0094*A56-16.621+$H$7*SIN((A56+$J$7)/$I$7)</f>
        <v>0.2279748197897571</v>
      </c>
    </row>
    <row r="57" ht="20.7" customHeight="1">
      <c r="A57" s="14">
        <v>1905</v>
      </c>
      <c r="B57" s="14">
        <v>1</v>
      </c>
      <c r="C57" s="14">
        <f>AVERAGE(B57:B66)</f>
        <v>3.3</v>
      </c>
      <c r="D57" s="14">
        <f>MEDIAN(B57:B66)</f>
        <v>3.5</v>
      </c>
      <c r="E57" s="14">
        <v>1</v>
      </c>
      <c r="F57" s="14">
        <f>AVERAGE(E57:E66)</f>
        <v>1</v>
      </c>
      <c r="G57" s="14">
        <f>MEDIAN(E57:E66)</f>
        <v>1</v>
      </c>
      <c r="H57" s="22">
        <f>'AveragesMedians - Testing Trend'!N57</f>
        <v>-53.02188888888889</v>
      </c>
      <c r="I57" s="17">
        <f>AVERAGEA(H57:H66)</f>
        <v>-49.8139494949495</v>
      </c>
      <c r="J57" s="17">
        <f>MEDIAN(H57:H66)</f>
        <v>-53.07027777777778</v>
      </c>
      <c r="K57" s="17">
        <f>0.0124*A57-18.592+$H$3*SIN((A57+$J$3)/$I$3)</f>
        <v>3.596041201867187</v>
      </c>
      <c r="L57" s="17">
        <f>0.0112*A57-19.907+$H$5*SIN((A57+$J$5)/$I$5)</f>
        <v>0.3433357933942895</v>
      </c>
      <c r="M57" s="17">
        <f>0.0084*A57-11.089+$H$6*SIN((A57+$J$6)/$I$6)</f>
        <v>3.479041201867184</v>
      </c>
      <c r="N57" s="17">
        <f>0.0094*A57-16.621+$H$7*SIN((A57+$J$7)/$I$7)</f>
        <v>0.2003357933942924</v>
      </c>
    </row>
    <row r="58" ht="20.7" customHeight="1">
      <c r="A58" s="14">
        <v>1906</v>
      </c>
      <c r="B58" s="14">
        <v>6</v>
      </c>
      <c r="C58" s="14">
        <f>AVERAGE(B58:B67)</f>
        <v>3.7</v>
      </c>
      <c r="D58" s="14">
        <f>MEDIAN(B58:B67)</f>
        <v>4</v>
      </c>
      <c r="E58" s="14">
        <v>3</v>
      </c>
      <c r="F58" s="14">
        <f>AVERAGE(E58:E67)</f>
        <v>1.181818181818182</v>
      </c>
      <c r="G58" s="14">
        <f>MEDIAN(E58:E67)</f>
        <v>1</v>
      </c>
      <c r="H58" s="22">
        <f>'AveragesMedians - Testing Trend'!N58</f>
        <v>-52.02444444444445</v>
      </c>
      <c r="I58" s="17">
        <f>AVERAGEA(H58:H67)</f>
        <v>-49.01049494949496</v>
      </c>
      <c r="J58" s="17">
        <f>MEDIAN(H58:H67)</f>
        <v>-52.95827777777778</v>
      </c>
      <c r="K58" s="17">
        <f>0.0124*A58-18.592+$H$3*SIN((A58+$J$3)/$I$3)</f>
        <v>3.512346165739</v>
      </c>
      <c r="L58" s="17">
        <f>0.0112*A58-19.907+$H$5*SIN((A58+$J$5)/$I$5)</f>
        <v>0.3257007766818367</v>
      </c>
      <c r="M58" s="17">
        <f>0.0084*A58-11.089+$H$6*SIN((A58+$J$6)/$I$6)</f>
        <v>3.391346165738999</v>
      </c>
      <c r="N58" s="17">
        <f>0.0094*A58-16.621+$H$7*SIN((A58+$J$7)/$I$7)</f>
        <v>0.1809007766818367</v>
      </c>
    </row>
    <row r="59" ht="20.7" customHeight="1">
      <c r="A59" s="14">
        <v>1907</v>
      </c>
      <c r="B59" s="14">
        <v>0</v>
      </c>
      <c r="C59" s="14">
        <f>AVERAGE(B59:B68)</f>
        <v>4.1</v>
      </c>
      <c r="D59" s="14">
        <f>MEDIAN(B59:B68)</f>
        <v>4</v>
      </c>
      <c r="E59" s="14">
        <v>0</v>
      </c>
      <c r="F59" s="14">
        <f>AVERAGE(E59:E68)</f>
        <v>1.363636363636364</v>
      </c>
      <c r="G59" s="14">
        <f>MEDIAN(E59:E68)</f>
        <v>1</v>
      </c>
      <c r="H59" s="22">
        <f>'AveragesMedians - Testing Trend'!N59</f>
        <v>-53.11866666666666</v>
      </c>
      <c r="I59" s="17">
        <f>AVERAGEA(H59:H68)</f>
        <v>-47.90205176767677</v>
      </c>
      <c r="J59" s="17">
        <f>MEDIAN(H59:H68)</f>
        <v>-52.95827777777778</v>
      </c>
      <c r="K59" s="17">
        <f>0.0124*A59-18.592+$H$3*SIN((A59+$J$3)/$I$3)</f>
        <v>3.440213246511636</v>
      </c>
      <c r="L59" s="17">
        <f>0.0112*A59-19.907+$H$5*SIN((A59+$J$5)/$I$5)</f>
        <v>0.3164876664522469</v>
      </c>
      <c r="M59" s="17">
        <f>0.0084*A59-11.089+$H$6*SIN((A59+$J$6)/$I$6)</f>
        <v>3.315213246511634</v>
      </c>
      <c r="N59" s="17">
        <f>0.0094*A59-16.621+$H$7*SIN((A59+$J$7)/$I$7)</f>
        <v>0.1698876664522511</v>
      </c>
    </row>
    <row r="60" ht="20.7" customHeight="1">
      <c r="A60" s="14">
        <v>1908</v>
      </c>
      <c r="B60" s="14">
        <v>6</v>
      </c>
      <c r="C60" s="14">
        <f>AVERAGE(B60:B69)</f>
        <v>4.3</v>
      </c>
      <c r="D60" s="14">
        <f>MEDIAN(B60:B69)</f>
        <v>4</v>
      </c>
      <c r="E60" s="14">
        <v>1</v>
      </c>
      <c r="F60" s="14">
        <f>AVERAGE(E60:E69)</f>
        <v>1.545454545454545</v>
      </c>
      <c r="G60" s="14">
        <f>MEDIAN(E60:E69)</f>
        <v>1</v>
      </c>
      <c r="H60" s="22">
        <f>'AveragesMedians - Testing Trend'!N60</f>
        <v>-61.05833333333333</v>
      </c>
      <c r="I60" s="17">
        <f>AVERAGEA(H60:H69)</f>
        <v>-47.57161742424242</v>
      </c>
      <c r="J60" s="17">
        <f>MEDIAN(H60:H69)</f>
        <v>-51.20561111111111</v>
      </c>
      <c r="K60" s="17">
        <f>0.0124*A60-18.592+$H$3*SIN((A60+$J$3)/$I$3)</f>
        <v>3.380281231835693</v>
      </c>
      <c r="L60" s="17">
        <f>0.0112*A60-19.907+$H$5*SIN((A60+$J$5)/$I$5)</f>
        <v>0.3158507179098067</v>
      </c>
      <c r="M60" s="17">
        <f>0.0084*A60-11.089+$H$6*SIN((A60+$J$6)/$I$6)</f>
        <v>3.251281231835693</v>
      </c>
      <c r="N60" s="17">
        <f>0.0094*A60-16.621+$H$7*SIN((A60+$J$7)/$I$7)</f>
        <v>0.1674507179098115</v>
      </c>
    </row>
    <row r="61" ht="20.7" customHeight="1">
      <c r="A61" s="14">
        <v>1909</v>
      </c>
      <c r="B61" s="14">
        <v>6</v>
      </c>
      <c r="C61" s="14">
        <f>AVERAGE(B61:B70)</f>
        <v>4.1</v>
      </c>
      <c r="D61" s="14">
        <f>MEDIAN(B61:B70)</f>
        <v>4</v>
      </c>
      <c r="E61" s="14">
        <v>4</v>
      </c>
      <c r="F61" s="14">
        <f>AVERAGE(E61:E70)</f>
        <v>1.545454545454545</v>
      </c>
      <c r="G61" s="14">
        <f>MEDIAN(E61:E70)</f>
        <v>1</v>
      </c>
      <c r="H61" s="22">
        <f>'AveragesMedians - Testing Trend'!N61</f>
        <v>-62.07366666666667</v>
      </c>
      <c r="I61" s="17">
        <f>AVERAGEA(H61:H70)</f>
        <v>-46.13580934343434</v>
      </c>
      <c r="J61" s="17">
        <f>MEDIAN(H61:H70)</f>
        <v>-49.54861111111111</v>
      </c>
      <c r="K61" s="17">
        <f>0.0124*A61-18.592+$H$3*SIN((A61+$J$3)/$I$3)</f>
        <v>3.333096711112554</v>
      </c>
      <c r="L61" s="17">
        <f>0.0112*A61-19.907+$H$5*SIN((A61+$J$5)/$I$5)</f>
        <v>0.3238793790070893</v>
      </c>
      <c r="M61" s="17">
        <f>0.0084*A61-11.089+$H$6*SIN((A61+$J$6)/$I$6)</f>
        <v>3.200096711112553</v>
      </c>
      <c r="N61" s="17">
        <f>0.0094*A61-16.621+$H$7*SIN((A61+$J$7)/$I$7)</f>
        <v>0.1736793790070912</v>
      </c>
    </row>
    <row r="62" ht="20.7" customHeight="1">
      <c r="A62" s="14">
        <v>1910</v>
      </c>
      <c r="B62" s="14">
        <v>3</v>
      </c>
      <c r="C62" s="14">
        <f>AVERAGE(B62:B71)</f>
        <v>3.7</v>
      </c>
      <c r="D62" s="14">
        <f>MEDIAN(B62:B71)</f>
        <v>3.5</v>
      </c>
      <c r="E62" s="14">
        <v>1</v>
      </c>
      <c r="F62" s="14">
        <f>AVERAGE(E62:E71)</f>
        <v>1.272727272727273</v>
      </c>
      <c r="G62" s="14">
        <f>MEDIAN(E62:E71)</f>
        <v>1</v>
      </c>
      <c r="H62" s="22">
        <f>'AveragesMedians - Testing Trend'!N62</f>
        <v>-60.38922222222222</v>
      </c>
      <c r="I62" s="17">
        <f>AVERAGEA(H62:H71)</f>
        <v>-43.42499116161616</v>
      </c>
      <c r="J62" s="17">
        <f>MEDIAN(H62:H71)</f>
        <v>-47.37416666666667</v>
      </c>
      <c r="K62" s="17">
        <f>0.0124*A62-18.592+$H$3*SIN((A62+$J$3)/$I$3)</f>
        <v>3.299109945096865</v>
      </c>
      <c r="L62" s="17">
        <f>0.0112*A62-19.907+$H$5*SIN((A62+$J$5)/$I$5)</f>
        <v>0.340597614515983</v>
      </c>
      <c r="M62" s="17">
        <f>0.0084*A62-11.089+$H$6*SIN((A62+$J$6)/$I$6)</f>
        <v>3.162109945096866</v>
      </c>
      <c r="N62" s="17">
        <f>0.0094*A62-16.621+$H$7*SIN((A62+$J$7)/$I$7)</f>
        <v>0.1885976145159856</v>
      </c>
    </row>
    <row r="63" ht="20.7" customHeight="1">
      <c r="A63" s="14">
        <v>1911</v>
      </c>
      <c r="B63" s="14">
        <v>3</v>
      </c>
      <c r="C63" s="14">
        <f>AVERAGE(B63:B72)</f>
        <v>3.8</v>
      </c>
      <c r="D63" s="14">
        <f>MEDIAN(B63:B72)</f>
        <v>4</v>
      </c>
      <c r="E63" s="14">
        <v>0</v>
      </c>
      <c r="F63" s="14">
        <f>AVERAGE(E63:E72)</f>
        <v>1.181818181818182</v>
      </c>
      <c r="G63" s="14">
        <f>MEDIAN(E63:E72)</f>
        <v>1</v>
      </c>
      <c r="H63" s="22">
        <f>'AveragesMedians - Testing Trend'!N63</f>
        <v>-62.26483333333334</v>
      </c>
      <c r="I63" s="17">
        <f>AVERAGEA(H63:H72)</f>
        <v>-41.22756691919192</v>
      </c>
      <c r="J63" s="17">
        <f>MEDIAN(H63:H72)</f>
        <v>-44.72416666666667</v>
      </c>
      <c r="K63" s="17">
        <f>0.0124*A63-18.592+$H$3*SIN((A63+$J$3)/$I$3)</f>
        <v>3.278671463423182</v>
      </c>
      <c r="L63" s="17">
        <f>0.0112*A63-19.907+$H$5*SIN((A63+$J$5)/$I$5)</f>
        <v>0.3659637249337664</v>
      </c>
      <c r="M63" s="17">
        <f>0.0084*A63-11.089+$H$6*SIN((A63+$J$6)/$I$6)</f>
        <v>3.137671463423179</v>
      </c>
      <c r="N63" s="17">
        <f>0.0094*A63-16.621+$H$7*SIN((A63+$J$7)/$I$7)</f>
        <v>0.2121637249337696</v>
      </c>
    </row>
    <row r="64" ht="20.7" customHeight="1">
      <c r="A64" s="14">
        <v>1912</v>
      </c>
      <c r="B64" s="14">
        <v>4</v>
      </c>
      <c r="C64" s="14">
        <f>AVERAGE(B64:B73)</f>
        <v>4</v>
      </c>
      <c r="D64" s="14">
        <f>MEDIAN(B64:B73)</f>
        <v>4</v>
      </c>
      <c r="E64" s="14">
        <v>1</v>
      </c>
      <c r="F64" s="14">
        <f>AVERAGE(E64:E73)</f>
        <v>1.363636363636364</v>
      </c>
      <c r="G64" s="14">
        <f>MEDIAN(E64:E73)</f>
        <v>1</v>
      </c>
      <c r="H64" s="22">
        <f>'AveragesMedians - Testing Trend'!N64</f>
        <v>-52.79788888888889</v>
      </c>
      <c r="I64" s="17">
        <f>AVERAGEA(H64:H73)</f>
        <v>-39.97498106060606</v>
      </c>
      <c r="J64" s="17">
        <f>MEDIAN(H64:H73)</f>
        <v>-44.72416666666667</v>
      </c>
      <c r="K64" s="17">
        <f>0.0124*A64-18.592+$H$3*SIN((A64+$J$3)/$I$3)</f>
        <v>3.272029415767953</v>
      </c>
      <c r="L64" s="17">
        <f>0.0112*A64-19.907+$H$5*SIN((A64+$J$5)/$I$5)</f>
        <v>0.3998706615925944</v>
      </c>
      <c r="M64" s="17">
        <f>0.0084*A64-11.089+$H$6*SIN((A64+$J$6)/$I$6)</f>
        <v>3.127029415767952</v>
      </c>
      <c r="N64" s="17">
        <f>0.0094*A64-16.621+$H$7*SIN((A64+$J$7)/$I$7)</f>
        <v>0.2442706615925947</v>
      </c>
    </row>
    <row r="65" ht="20.7" customHeight="1">
      <c r="A65" s="14">
        <v>1913</v>
      </c>
      <c r="B65" s="14">
        <v>4</v>
      </c>
      <c r="C65" s="14">
        <f>AVERAGE(B65:B74)</f>
        <v>3.9</v>
      </c>
      <c r="D65" s="14">
        <f>MEDIAN(B65:B74)</f>
        <v>4</v>
      </c>
      <c r="E65" s="14">
        <v>0</v>
      </c>
      <c r="F65" s="14">
        <f>AVERAGE(E65:E74)</f>
        <v>1.363636363636364</v>
      </c>
      <c r="G65" s="14">
        <f>MEDIAN(E65:E74)</f>
        <v>1</v>
      </c>
      <c r="H65" s="22">
        <f>'AveragesMedians - Testing Trend'!N65</f>
        <v>-41.59116666666667</v>
      </c>
      <c r="I65" s="17">
        <f>AVERAGEA(H65:H74)</f>
        <v>-39.75590025252524</v>
      </c>
      <c r="J65" s="17">
        <f>MEDIAN(H65:H74)</f>
        <v>-44.72416666666667</v>
      </c>
      <c r="K65" s="17">
        <f>0.0124*A65-18.592+$H$3*SIN((A65+$J$3)/$I$3)</f>
        <v>3.279327696663578</v>
      </c>
      <c r="L65" s="17">
        <f>0.0112*A65-19.907+$H$5*SIN((A65+$J$5)/$I$5)</f>
        <v>0.4421468355913214</v>
      </c>
      <c r="M65" s="17">
        <f>0.0084*A65-11.089+$H$6*SIN((A65+$J$6)/$I$6)</f>
        <v>3.130327696663575</v>
      </c>
      <c r="N65" s="17">
        <f>0.0094*A65-16.621+$H$7*SIN((A65+$J$7)/$I$7)</f>
        <v>0.2847468355913259</v>
      </c>
    </row>
    <row r="66" ht="20.7" customHeight="1">
      <c r="A66" s="14">
        <v>1914</v>
      </c>
      <c r="B66" s="14">
        <v>0</v>
      </c>
      <c r="C66" s="14">
        <f>AVERAGE(B66:B75)</f>
        <v>3.9</v>
      </c>
      <c r="D66" s="14">
        <f>MEDIAN(B66:B75)</f>
        <v>4</v>
      </c>
      <c r="E66" s="14">
        <v>0</v>
      </c>
      <c r="F66" s="14">
        <f>AVERAGE(E66:E75)</f>
        <v>1.454545454545455</v>
      </c>
      <c r="G66" s="14">
        <f>MEDIAN(E66:E75)</f>
        <v>1</v>
      </c>
      <c r="H66" s="22">
        <f>'AveragesMedians - Testing Trend'!N66</f>
        <v>-49.61333333333333</v>
      </c>
      <c r="I66" s="17">
        <f>AVERAGEA(H66:H75)</f>
        <v>-40.5009558080808</v>
      </c>
      <c r="J66" s="17">
        <f>MEDIAN(H66:H75)</f>
        <v>-46.87541666666667</v>
      </c>
      <c r="K66" s="17">
        <f>0.0124*A66-18.592+$H$3*SIN((A66+$J$3)/$I$3)</f>
        <v>3.300604858134408</v>
      </c>
      <c r="L66" s="17">
        <f>0.0112*A66-19.907+$H$5*SIN((A66+$J$5)/$I$5)</f>
        <v>0.4925574144367675</v>
      </c>
      <c r="M66" s="17">
        <f>0.0084*A66-11.089+$H$6*SIN((A66+$J$6)/$I$6)</f>
        <v>3.147604858134408</v>
      </c>
      <c r="N66" s="17">
        <f>0.0094*A66-16.621+$H$7*SIN((A66+$J$7)/$I$7)</f>
        <v>0.3333574144367726</v>
      </c>
    </row>
    <row r="67" ht="20.7" customHeight="1">
      <c r="A67" s="14">
        <v>1915</v>
      </c>
      <c r="B67" s="14">
        <v>5</v>
      </c>
      <c r="C67" s="14">
        <f>AVERAGE(B67:B76)</f>
        <v>4.4</v>
      </c>
      <c r="D67" s="14">
        <f>MEDIAN(B67:B76)</f>
        <v>4</v>
      </c>
      <c r="E67" s="14">
        <v>3</v>
      </c>
      <c r="F67" s="14">
        <f>AVERAGE(E67:E76)</f>
        <v>1.636363636363636</v>
      </c>
      <c r="G67" s="14">
        <f>MEDIAN(E67:E76)</f>
        <v>1.5</v>
      </c>
      <c r="H67" s="22">
        <f>'AveragesMedians - Testing Trend'!N67</f>
        <v>-44.18388888888889</v>
      </c>
      <c r="I67" s="17">
        <f>AVERAGEA(H67:H76)</f>
        <v>-40.61350631313132</v>
      </c>
      <c r="J67" s="17">
        <f>MEDIAN(H67:H76)</f>
        <v>-46.87541666666667</v>
      </c>
      <c r="K67" s="17">
        <f>0.0124*A67-18.592+$H$3*SIN((A67+$J$3)/$I$3)</f>
        <v>3.335793818371714</v>
      </c>
      <c r="L67" s="17">
        <f>0.0112*A67-19.907+$H$5*SIN((A67+$J$5)/$I$5)</f>
        <v>0.5508060965961351</v>
      </c>
      <c r="M67" s="17">
        <f>0.0084*A67-11.089+$H$6*SIN((A67+$J$6)/$I$6)</f>
        <v>3.178793818371712</v>
      </c>
      <c r="N67" s="17">
        <f>0.0094*A67-16.621+$H$7*SIN((A67+$J$7)/$I$7)</f>
        <v>0.3898060965961373</v>
      </c>
    </row>
    <row r="68" ht="20.7" customHeight="1">
      <c r="A68" s="14">
        <v>1916</v>
      </c>
      <c r="B68" s="14">
        <v>10</v>
      </c>
      <c r="C68" s="14">
        <f>AVERAGE(B68:B77)</f>
        <v>4</v>
      </c>
      <c r="D68" s="14">
        <f>MEDIAN(B68:B77)</f>
        <v>4</v>
      </c>
      <c r="E68" s="14">
        <v>5</v>
      </c>
      <c r="F68" s="14">
        <f>AVERAGE(E68:E77)</f>
        <v>1.363636363636364</v>
      </c>
      <c r="G68" s="14">
        <f>MEDIAN(E68:E77)</f>
        <v>1</v>
      </c>
      <c r="H68" s="22">
        <f>'AveragesMedians - Testing Trend'!N68</f>
        <v>-39.83156944444444</v>
      </c>
      <c r="I68" s="17">
        <f>AVERAGEA(H68:H77)</f>
        <v>-40.76946085858586</v>
      </c>
      <c r="J68" s="17">
        <f>MEDIAN(H68:H77)</f>
        <v>-47.19288888888889</v>
      </c>
      <c r="K68" s="17">
        <f>0.0124*A68-18.592+$H$3*SIN((A68+$J$3)/$I$3)</f>
        <v>3.384722368648955</v>
      </c>
      <c r="L68" s="17">
        <f>0.0112*A68-19.907+$H$5*SIN((A68+$J$5)/$I$5)</f>
        <v>0.6165373505508683</v>
      </c>
      <c r="M68" s="17">
        <f>0.0084*A68-11.089+$H$6*SIN((A68+$J$6)/$I$6)</f>
        <v>3.223722368648955</v>
      </c>
      <c r="N68" s="17">
        <f>0.0094*A68-16.621+$H$7*SIN((A68+$J$7)/$I$7)</f>
        <v>0.4537373505508712</v>
      </c>
    </row>
    <row r="69" ht="20.7" customHeight="1">
      <c r="A69" s="14">
        <v>1917</v>
      </c>
      <c r="B69" s="14">
        <v>2</v>
      </c>
      <c r="C69" s="14">
        <f>AVERAGE(B69:B78)</f>
        <v>3.8</v>
      </c>
      <c r="D69" s="14">
        <f>MEDIAN(B69:B78)</f>
        <v>4</v>
      </c>
      <c r="E69" s="14">
        <v>2</v>
      </c>
      <c r="F69" s="14">
        <f>AVERAGE(E69:E78)</f>
        <v>1.454545454545455</v>
      </c>
      <c r="G69" s="14">
        <f>MEDIAN(E69:E78)</f>
        <v>1</v>
      </c>
      <c r="H69" s="22">
        <f>'AveragesMedians - Testing Trend'!N69</f>
        <v>-49.48388888888889</v>
      </c>
      <c r="I69" s="17">
        <f>AVERAGEA(H69:H78)</f>
        <v>-40.96638888888889</v>
      </c>
      <c r="J69" s="17">
        <f>MEDIAN(H69:H78)</f>
        <v>-47.19288888888889</v>
      </c>
      <c r="K69" s="17">
        <f>0.0124*A69-18.592+$H$3*SIN((A69+$J$3)/$I$3)</f>
        <v>3.447114474646908</v>
      </c>
      <c r="L69" s="17">
        <f>0.0112*A69-19.907+$H$5*SIN((A69+$J$5)/$I$5)</f>
        <v>0.6893391014322199</v>
      </c>
      <c r="M69" s="17">
        <f>0.0084*A69-11.089+$H$6*SIN((A69+$J$6)/$I$6)</f>
        <v>3.282114474646907</v>
      </c>
      <c r="N69" s="17">
        <f>0.0094*A69-16.621+$H$7*SIN((A69+$J$7)/$I$7)</f>
        <v>0.5247391014322198</v>
      </c>
    </row>
    <row r="70" ht="20.7" customHeight="1">
      <c r="A70" s="14">
        <v>1918</v>
      </c>
      <c r="B70" s="14">
        <v>4</v>
      </c>
      <c r="C70" s="14">
        <f>AVERAGE(B70:B79)</f>
        <v>4</v>
      </c>
      <c r="D70" s="14">
        <f>MEDIAN(B70:B79)</f>
        <v>4</v>
      </c>
      <c r="E70" s="14">
        <v>1</v>
      </c>
      <c r="F70" s="14">
        <f>AVERAGE(E70:E79)</f>
        <v>1.363636363636364</v>
      </c>
      <c r="G70" s="14">
        <f>MEDIAN(E70:E79)</f>
        <v>1</v>
      </c>
      <c r="H70" s="22">
        <f>'AveragesMedians - Testing Trend'!N70</f>
        <v>-45.26444444444444</v>
      </c>
      <c r="I70" s="17">
        <f>AVERAGEA(H70:H79)</f>
        <v>-40.47237373737374</v>
      </c>
      <c r="J70" s="17">
        <f>MEDIAN(H70:H79)</f>
        <v>-45.58191666666666</v>
      </c>
      <c r="K70" s="17">
        <f>0.0124*A70-18.592+$H$3*SIN((A70+$J$3)/$I$3)</f>
        <v>3.522592362354805</v>
      </c>
      <c r="L70" s="17">
        <f>0.0112*A70-19.907+$H$5*SIN((A70+$J$5)/$I$5)</f>
        <v>0.7687458449362824</v>
      </c>
      <c r="M70" s="17">
        <f>0.0084*A70-11.089+$H$6*SIN((A70+$J$6)/$I$6)</f>
        <v>3.353592362354803</v>
      </c>
      <c r="N70" s="17">
        <f>0.0094*A70-16.621+$H$7*SIN((A70+$J$7)/$I$7)</f>
        <v>0.602345844936283</v>
      </c>
    </row>
    <row r="71" ht="20.7" customHeight="1">
      <c r="A71" s="14">
        <v>1919</v>
      </c>
      <c r="B71" s="14">
        <v>2</v>
      </c>
      <c r="C71" s="14">
        <f>AVERAGE(B71:B80)</f>
        <v>4</v>
      </c>
      <c r="D71" s="14">
        <f>MEDIAN(B71:B80)</f>
        <v>4</v>
      </c>
      <c r="E71" s="14">
        <v>1</v>
      </c>
      <c r="F71" s="14">
        <f>AVERAGE(E71:E80)</f>
        <v>1.363636363636364</v>
      </c>
      <c r="G71" s="14">
        <f>MEDIAN(E71:E80)</f>
        <v>1</v>
      </c>
      <c r="H71" s="22">
        <f>'AveragesMedians - Testing Trend'!N71</f>
        <v>-32.25466666666667</v>
      </c>
      <c r="I71" s="17">
        <f>AVERAGEA(H71:H80)</f>
        <v>-40.64183838383838</v>
      </c>
      <c r="J71" s="17">
        <f>MEDIAN(H71:H80)</f>
        <v>-46.51397222222222</v>
      </c>
      <c r="K71" s="17">
        <f>0.0124*A71-18.592+$H$3*SIN((A71+$J$3)/$I$3)</f>
        <v>3.610679372785087</v>
      </c>
      <c r="L71" s="17">
        <f>0.0112*A71-19.907+$H$5*SIN((A71+$J$5)/$I$5)</f>
        <v>0.8542421649880624</v>
      </c>
      <c r="M71" s="17">
        <f>0.0084*A71-11.089+$H$6*SIN((A71+$J$6)/$I$6)</f>
        <v>3.437679372785084</v>
      </c>
      <c r="N71" s="17">
        <f>0.0094*A71-16.621+$H$7*SIN((A71+$J$7)/$I$7)</f>
        <v>0.6860421649880671</v>
      </c>
    </row>
    <row r="72" ht="20.7" customHeight="1">
      <c r="A72" s="14">
        <v>1920</v>
      </c>
      <c r="B72" s="14">
        <v>4</v>
      </c>
      <c r="C72" s="14">
        <f>AVERAGE(B72:B81)</f>
        <v>4.1</v>
      </c>
      <c r="D72" s="14">
        <f>MEDIAN(B72:B81)</f>
        <v>4</v>
      </c>
      <c r="E72" s="14">
        <v>0</v>
      </c>
      <c r="F72" s="14">
        <f>AVERAGE(E72:E81)</f>
        <v>1.363636363636364</v>
      </c>
      <c r="G72" s="14">
        <f>MEDIAN(E72:E81)</f>
        <v>1</v>
      </c>
      <c r="H72" s="22">
        <f>'AveragesMedians - Testing Trend'!N72</f>
        <v>-36.21755555555555</v>
      </c>
      <c r="I72" s="17">
        <f>AVERAGEA(H72:H81)</f>
        <v>-42.07166666666667</v>
      </c>
      <c r="J72" s="17">
        <f>MEDIAN(H72:H81)</f>
        <v>-47.55566666666667</v>
      </c>
      <c r="K72" s="17">
        <f>0.0124*A72-18.592+$H$3*SIN((A72+$J$3)/$I$3)</f>
        <v>3.71080356392966</v>
      </c>
      <c r="L72" s="17">
        <f>0.0112*A72-19.907+$H$5*SIN((A72+$J$5)/$I$5)</f>
        <v>0.9452666285722637</v>
      </c>
      <c r="M72" s="17">
        <f>0.0084*A72-11.089+$H$6*SIN((A72+$J$6)/$I$6)</f>
        <v>3.533803563929659</v>
      </c>
      <c r="N72" s="17">
        <f>0.0094*A72-16.621+$H$7*SIN((A72+$J$7)/$I$7)</f>
        <v>0.7752666285722656</v>
      </c>
    </row>
    <row r="73" ht="20.7" customHeight="1">
      <c r="A73" s="14">
        <v>1921</v>
      </c>
      <c r="B73" s="14">
        <v>5</v>
      </c>
      <c r="C73" s="14">
        <f>AVERAGE(B73:B82)</f>
        <v>3.9</v>
      </c>
      <c r="D73" s="14">
        <f>MEDIAN(B73:B82)</f>
        <v>4</v>
      </c>
      <c r="E73" s="14">
        <v>2</v>
      </c>
      <c r="F73" s="14">
        <f>AVERAGE(E73:E82)</f>
        <v>1.545454545454545</v>
      </c>
      <c r="G73" s="14">
        <f>MEDIAN(E73:E82)</f>
        <v>1</v>
      </c>
      <c r="H73" s="22">
        <f>'AveragesMedians - Testing Trend'!N73</f>
        <v>-48.48638888888888</v>
      </c>
      <c r="I73" s="17">
        <f>AVERAGEA(H73:H82)</f>
        <v>-42.51653535353535</v>
      </c>
      <c r="J73" s="17">
        <f>MEDIAN(H73:H82)</f>
        <v>-47.55566666666667</v>
      </c>
      <c r="K73" s="17">
        <f>0.0124*A73-18.592+$H$3*SIN((A73+$J$3)/$I$3)</f>
        <v>3.822302032738786</v>
      </c>
      <c r="L73" s="17">
        <f>0.0112*A73-19.907+$H$5*SIN((A73+$J$5)/$I$5)</f>
        <v>1.041216028299153</v>
      </c>
      <c r="M73" s="17">
        <f>0.0084*A73-11.089+$H$6*SIN((A73+$J$6)/$I$6)</f>
        <v>3.641302032738784</v>
      </c>
      <c r="N73" s="17">
        <f>0.0094*A73-16.621+$H$7*SIN((A73+$J$7)/$I$7)</f>
        <v>0.8694160282991551</v>
      </c>
    </row>
    <row r="74" ht="20.7" customHeight="1">
      <c r="A74" s="14">
        <v>1922</v>
      </c>
      <c r="B74" s="14">
        <v>3</v>
      </c>
      <c r="C74" s="14">
        <f>AVERAGE(B74:B83)</f>
        <v>3.7</v>
      </c>
      <c r="D74" s="14">
        <f>MEDIAN(B74:B83)</f>
        <v>3.5</v>
      </c>
      <c r="E74" s="14">
        <v>1</v>
      </c>
      <c r="F74" s="14">
        <f>AVERAGE(E74:E83)</f>
        <v>1.454545454545455</v>
      </c>
      <c r="G74" s="14">
        <f>MEDIAN(E74:E83)</f>
        <v>1</v>
      </c>
      <c r="H74" s="22">
        <f>'AveragesMedians - Testing Trend'!N74</f>
        <v>-50.388</v>
      </c>
      <c r="I74" s="17">
        <f>AVERAGEA(H74:H83)</f>
        <v>-41.79959595959596</v>
      </c>
      <c r="J74" s="17">
        <f>MEDIAN(H74:H83)</f>
        <v>-46.51397222222222</v>
      </c>
      <c r="K74" s="17">
        <f>0.0124*A74-18.592+$H$3*SIN((A74+$J$3)/$I$3)</f>
        <v>3.944425924462715</v>
      </c>
      <c r="L74" s="17">
        <f>0.0112*A74-19.907+$H$5*SIN((A74+$J$5)/$I$5)</f>
        <v>1.141449940645733</v>
      </c>
      <c r="M74" s="17">
        <f>0.0084*A74-11.089+$H$6*SIN((A74+$J$6)/$I$6)</f>
        <v>3.759425924462714</v>
      </c>
      <c r="N74" s="17">
        <f>0.0094*A74-16.621+$H$7*SIN((A74+$J$7)/$I$7)</f>
        <v>0.9678499406457359</v>
      </c>
    </row>
    <row r="75" ht="20.7" customHeight="1">
      <c r="A75" s="14">
        <v>1923</v>
      </c>
      <c r="B75" s="14">
        <v>4</v>
      </c>
      <c r="C75" s="14">
        <f>AVERAGE(B75:B84)</f>
        <v>4</v>
      </c>
      <c r="D75" s="14">
        <f>MEDIAN(B75:B84)</f>
        <v>4</v>
      </c>
      <c r="E75" s="14">
        <v>1</v>
      </c>
      <c r="F75" s="14">
        <f>AVERAGE(E75:E84)</f>
        <v>1.727272727272727</v>
      </c>
      <c r="G75" s="14">
        <f>MEDIAN(E75:E84)</f>
        <v>1</v>
      </c>
      <c r="H75" s="22">
        <f>'AveragesMedians - Testing Trend'!N75</f>
        <v>-49.78677777777777</v>
      </c>
      <c r="I75" s="17">
        <f>AVERAGEA(H75:H84)</f>
        <v>-41.21154545454545</v>
      </c>
      <c r="J75" s="17">
        <f>MEDIAN(H75:H84)</f>
        <v>-44.97455555555555</v>
      </c>
      <c r="K75" s="17">
        <f>0.0124*A75-18.592+$H$3*SIN((A75+$J$3)/$I$3)</f>
        <v>4.076346091502536</v>
      </c>
      <c r="L75" s="17">
        <f>0.0112*A75-19.907+$H$5*SIN((A75+$J$5)/$I$5)</f>
        <v>1.245295565427079</v>
      </c>
      <c r="M75" s="17">
        <f>0.0084*A75-11.089+$H$6*SIN((A75+$J$6)/$I$6)</f>
        <v>3.887346091502534</v>
      </c>
      <c r="N75" s="17">
        <f>0.0094*A75-16.621+$H$7*SIN((A75+$J$7)/$I$7)</f>
        <v>1.069895565427079</v>
      </c>
    </row>
    <row r="76" ht="20.7" customHeight="1">
      <c r="A76" s="14">
        <v>1924</v>
      </c>
      <c r="B76" s="14">
        <v>5</v>
      </c>
      <c r="C76" s="14">
        <f>AVERAGE(B76:B85)</f>
        <v>4.7</v>
      </c>
      <c r="D76" s="14">
        <f>MEDIAN(B76:B85)</f>
        <v>4</v>
      </c>
      <c r="E76" s="14">
        <v>2</v>
      </c>
      <c r="F76" s="14">
        <f>AVERAGE(E76:E85)</f>
        <v>2.181818181818182</v>
      </c>
      <c r="G76" s="14">
        <f>MEDIAN(E76:E85)</f>
        <v>1.5</v>
      </c>
      <c r="H76" s="22">
        <f>'AveragesMedians - Testing Trend'!N76</f>
        <v>-50.85138888888889</v>
      </c>
      <c r="I76" s="17">
        <f>AVERAGEA(H76:H85)</f>
        <v>-40.84313636363635</v>
      </c>
      <c r="J76" s="17">
        <f>MEDIAN(H76:H85)</f>
        <v>-44.892</v>
      </c>
      <c r="K76" s="17">
        <f>0.0124*A76-18.592+$H$3*SIN((A76+$J$3)/$I$3)</f>
        <v>4.217159359007551</v>
      </c>
      <c r="L76" s="17">
        <f>0.0112*A76-19.907+$H$5*SIN((A76+$J$5)/$I$5)</f>
        <v>1.352052809927373</v>
      </c>
      <c r="M76" s="17">
        <f>0.0084*A76-11.089+$H$6*SIN((A76+$J$6)/$I$6)</f>
        <v>4.024159359007552</v>
      </c>
      <c r="N76" s="17">
        <f>0.0094*A76-16.621+$H$7*SIN((A76+$J$7)/$I$7)</f>
        <v>1.174852809927374</v>
      </c>
    </row>
    <row r="77" ht="20.7" customHeight="1">
      <c r="A77" s="14">
        <v>1925</v>
      </c>
      <c r="B77" s="14">
        <v>1</v>
      </c>
      <c r="C77" s="14">
        <f>AVERAGE(B77:B86)</f>
        <v>4.9</v>
      </c>
      <c r="D77" s="14">
        <f>MEDIAN(B77:B86)</f>
        <v>4</v>
      </c>
      <c r="E77" s="14">
        <v>0</v>
      </c>
      <c r="F77" s="14">
        <f>AVERAGE(E77:E86)</f>
        <v>2.090909090909091</v>
      </c>
      <c r="G77" s="14">
        <f>MEDIAN(E77:E86)</f>
        <v>1</v>
      </c>
      <c r="H77" s="22">
        <f>'AveragesMedians - Testing Trend'!N77</f>
        <v>-45.89938888888889</v>
      </c>
      <c r="I77" s="17">
        <f>AVERAGEA(H77:H86)</f>
        <v>-40.10606060606062</v>
      </c>
      <c r="J77" s="17">
        <f>MEDIAN(H77:H86)</f>
        <v>-43.98458333333333</v>
      </c>
      <c r="K77" s="17">
        <f>0.0124*A77-18.592+$H$3*SIN((A77+$J$3)/$I$3)</f>
        <v>4.365895349872548</v>
      </c>
      <c r="L77" s="17">
        <f>0.0112*A77-19.907+$H$5*SIN((A77+$J$5)/$I$5)</f>
        <v>1.460999579272016</v>
      </c>
      <c r="M77" s="17">
        <f>0.0084*A77-11.089+$H$6*SIN((A77+$J$6)/$I$6)</f>
        <v>4.168895349872547</v>
      </c>
      <c r="N77" s="17">
        <f>0.0094*A77-16.621+$H$7*SIN((A77+$J$7)/$I$7)</f>
        <v>1.281999579272021</v>
      </c>
    </row>
    <row r="78" ht="20.7" customHeight="1">
      <c r="A78" s="14">
        <v>1926</v>
      </c>
      <c r="B78" s="14">
        <v>8</v>
      </c>
      <c r="C78" s="14">
        <f>AVERAGE(B78:B87)</f>
        <v>5.3</v>
      </c>
      <c r="D78" s="14">
        <f>MEDIAN(B78:B87)</f>
        <v>4.5</v>
      </c>
      <c r="E78" s="14">
        <v>6</v>
      </c>
      <c r="F78" s="14">
        <f>AVERAGE(E78:E87)</f>
        <v>2.363636363636364</v>
      </c>
      <c r="G78" s="14">
        <f>MEDIAN(E78:E87)</f>
        <v>1.5</v>
      </c>
      <c r="H78" s="22">
        <f>'AveragesMedians - Testing Trend'!N78</f>
        <v>-41.99777777777778</v>
      </c>
      <c r="I78" s="17">
        <f>AVERAGEA(H78:H87)</f>
        <v>-39.75766666666667</v>
      </c>
      <c r="J78" s="17">
        <f>MEDIAN(H78:H87)</f>
        <v>-43.33150000000001</v>
      </c>
      <c r="K78" s="17">
        <f>0.0124*A78-18.592+$H$3*SIN((A78+$J$3)/$I$3)</f>
        <v>4.521523817560531</v>
      </c>
      <c r="L78" s="17">
        <f>0.0112*A78-19.907+$H$5*SIN((A78+$J$5)/$I$5)</f>
        <v>1.571397233062527</v>
      </c>
      <c r="M78" s="17">
        <f>0.0084*A78-11.089+$H$6*SIN((A78+$J$6)/$I$6)</f>
        <v>4.320523817560528</v>
      </c>
      <c r="N78" s="17">
        <f>0.0094*A78-16.621+$H$7*SIN((A78+$J$7)/$I$7)</f>
        <v>1.390597233062529</v>
      </c>
    </row>
    <row r="79" ht="20.7" customHeight="1">
      <c r="A79" s="14">
        <v>1927</v>
      </c>
      <c r="B79" s="14">
        <v>4</v>
      </c>
      <c r="C79" s="14">
        <f>AVERAGE(B79:B88)</f>
        <v>5.2</v>
      </c>
      <c r="D79" s="14">
        <f>MEDIAN(B79:B88)</f>
        <v>4.5</v>
      </c>
      <c r="E79" s="14">
        <v>1</v>
      </c>
      <c r="F79" s="14">
        <f>AVERAGE(E79:E88)</f>
        <v>1.909090909090909</v>
      </c>
      <c r="G79" s="14">
        <f>MEDIAN(E79:E88)</f>
        <v>1</v>
      </c>
      <c r="H79" s="22">
        <f>'AveragesMedians - Testing Trend'!N79</f>
        <v>-44.04972222222222</v>
      </c>
      <c r="I79" s="17">
        <f>AVERAGEA(H79:H88)</f>
        <v>-39.70034848484848</v>
      </c>
      <c r="J79" s="17">
        <f>MEDIAN(H79:H88)</f>
        <v>-43.33150000000001</v>
      </c>
      <c r="K79" s="17">
        <f>0.0124*A79-18.592+$H$3*SIN((A79+$J$3)/$I$3)</f>
        <v>4.682962431339213</v>
      </c>
      <c r="L79" s="17">
        <f>0.0112*A79-19.907+$H$5*SIN((A79+$J$5)/$I$5)</f>
        <v>1.682496167040713</v>
      </c>
      <c r="M79" s="17">
        <f>0.0084*A79-11.089+$H$6*SIN((A79+$J$6)/$I$6)</f>
        <v>4.477962431339209</v>
      </c>
      <c r="N79" s="17">
        <f>0.0094*A79-16.621+$H$7*SIN((A79+$J$7)/$I$7)</f>
        <v>1.499896167040716</v>
      </c>
    </row>
    <row r="80" ht="20.7" customHeight="1">
      <c r="A80" s="14">
        <v>1928</v>
      </c>
      <c r="B80" s="14">
        <v>4</v>
      </c>
      <c r="C80" s="14">
        <f>AVERAGE(B80:B89)</f>
        <v>5.2</v>
      </c>
      <c r="D80" s="14">
        <f>MEDIAN(B80:B89)</f>
        <v>4.5</v>
      </c>
      <c r="E80" s="14">
        <v>1</v>
      </c>
      <c r="F80" s="14">
        <f>AVERAGE(E80:E89)</f>
        <v>1.909090909090909</v>
      </c>
      <c r="G80" s="14">
        <f>MEDIAN(E80:E89)</f>
        <v>1</v>
      </c>
      <c r="H80" s="22">
        <f>'AveragesMedians - Testing Trend'!N80</f>
        <v>-47.12855555555556</v>
      </c>
      <c r="I80" s="17">
        <f>AVERAGEA(H80:H89)</f>
        <v>-39.02471717171716</v>
      </c>
      <c r="J80" s="17">
        <f>MEDIAN(H80:H89)</f>
        <v>-42.40530555555556</v>
      </c>
      <c r="K80" s="17">
        <f>0.0124*A80-18.592+$H$3*SIN((A80+$J$3)/$I$3)</f>
        <v>4.849084955100558</v>
      </c>
      <c r="L80" s="17">
        <f>0.0112*A80-19.907+$H$5*SIN((A80+$J$5)/$I$5)</f>
        <v>1.793541477603152</v>
      </c>
      <c r="M80" s="17">
        <f>0.0084*A80-11.089+$H$6*SIN((A80+$J$6)/$I$6)</f>
        <v>4.640084955100557</v>
      </c>
      <c r="N80" s="17">
        <f>0.0094*A80-16.621+$H$7*SIN((A80+$J$7)/$I$7)</f>
        <v>1.609141477603155</v>
      </c>
    </row>
    <row r="81" ht="20.7" customHeight="1">
      <c r="A81" s="14">
        <v>1929</v>
      </c>
      <c r="B81" s="14">
        <v>3</v>
      </c>
      <c r="C81" s="14">
        <f>AVERAGE(B81:B90)</f>
        <v>5.2</v>
      </c>
      <c r="D81" s="14">
        <f>MEDIAN(B81:B90)</f>
        <v>4.5</v>
      </c>
      <c r="E81" s="14">
        <v>1</v>
      </c>
      <c r="F81" s="14">
        <f>AVERAGE(E81:E90)</f>
        <v>2</v>
      </c>
      <c r="G81" s="14">
        <f>MEDIAN(E81:E90)</f>
        <v>1.5</v>
      </c>
      <c r="H81" s="22">
        <f>'AveragesMedians - Testing Trend'!N81</f>
        <v>-47.98277777777778</v>
      </c>
      <c r="I81" s="17">
        <f>AVERAGEA(H81:H90)</f>
        <v>-38.66543434343435</v>
      </c>
      <c r="J81" s="17">
        <f>MEDIAN(H81:H90)</f>
        <v>-42.40530555555556</v>
      </c>
      <c r="K81" s="17">
        <f>0.0124*A81-18.592+$H$3*SIN((A81+$J$3)/$I$3)</f>
        <v>5.018729757959333</v>
      </c>
      <c r="L81" s="17">
        <f>0.0112*A81-19.907+$H$5*SIN((A81+$J$5)/$I$5)</f>
        <v>1.90377866636108</v>
      </c>
      <c r="M81" s="17">
        <f>0.0084*A81-11.089+$H$6*SIN((A81+$J$6)/$I$6)</f>
        <v>4.80572975795933</v>
      </c>
      <c r="N81" s="17">
        <f>0.0094*A81-16.621+$H$7*SIN((A81+$J$7)/$I$7)</f>
        <v>1.717578666361081</v>
      </c>
    </row>
    <row r="82" ht="20.7" customHeight="1">
      <c r="A82" s="14">
        <v>1930</v>
      </c>
      <c r="B82" s="14">
        <v>2</v>
      </c>
      <c r="C82" s="14">
        <f>AVERAGE(B82:B91)</f>
        <v>5.2</v>
      </c>
      <c r="D82" s="14">
        <f>MEDIAN(B82:B91)</f>
        <v>4.5</v>
      </c>
      <c r="E82" s="14">
        <v>2</v>
      </c>
      <c r="F82" s="14">
        <f>AVERAGE(E82:E91)</f>
        <v>2</v>
      </c>
      <c r="G82" s="14">
        <f>MEDIAN(E82:E91)</f>
        <v>1.5</v>
      </c>
      <c r="H82" s="22">
        <f>'AveragesMedians - Testing Trend'!N82</f>
        <v>-41.11111111111111</v>
      </c>
      <c r="I82" s="17">
        <f>AVERAGEA(H82:H91)</f>
        <v>-37.8856191919192</v>
      </c>
      <c r="J82" s="17">
        <f>MEDIAN(H82:H91)</f>
        <v>-41.71716666666666</v>
      </c>
      <c r="K82" s="17">
        <f>0.0124*A82-18.592+$H$3*SIN((A82+$J$3)/$I$3)</f>
        <v>5.190708592317976</v>
      </c>
      <c r="L82" s="17">
        <f>0.0112*A82-19.907+$H$5*SIN((A82+$J$5)/$I$5)</f>
        <v>2.012459341638064</v>
      </c>
      <c r="M82" s="17">
        <f>0.0084*A82-11.089+$H$6*SIN((A82+$J$6)/$I$6)</f>
        <v>4.973708592317975</v>
      </c>
      <c r="N82" s="17">
        <f>0.0094*A82-16.621+$H$7*SIN((A82+$J$7)/$I$7)</f>
        <v>1.824459341638066</v>
      </c>
    </row>
    <row r="83" ht="20.7" customHeight="1">
      <c r="A83" s="14">
        <v>1931</v>
      </c>
      <c r="B83" s="14">
        <v>3</v>
      </c>
      <c r="C83" s="14">
        <f>AVERAGE(B83:B92)</f>
        <v>5.6</v>
      </c>
      <c r="D83" s="14">
        <f>MEDIAN(B83:B92)</f>
        <v>5.5</v>
      </c>
      <c r="E83" s="14">
        <v>1</v>
      </c>
      <c r="F83" s="14">
        <f>AVERAGE(E83:E92)</f>
        <v>1.818181818181818</v>
      </c>
      <c r="G83" s="14">
        <f>MEDIAN(E83:E92)</f>
        <v>1</v>
      </c>
      <c r="H83" s="22">
        <f>'AveragesMedians - Testing Trend'!N83</f>
        <v>-40.60005555555556</v>
      </c>
      <c r="I83" s="17">
        <f>AVERAGEA(H83:H92)</f>
        <v>-36.65440707070707</v>
      </c>
      <c r="J83" s="17">
        <f>MEDIAN(H83:H92)</f>
        <v>-41.71716666666666</v>
      </c>
      <c r="K83" s="17">
        <f>0.0124*A83-18.592+$H$3*SIN((A83+$J$3)/$I$3)</f>
        <v>5.363815573065495</v>
      </c>
      <c r="L83" s="17">
        <f>0.0112*A83-19.907+$H$5*SIN((A83+$J$5)/$I$5)</f>
        <v>2.118846873821583</v>
      </c>
      <c r="M83" s="17">
        <f>0.0084*A83-11.089+$H$6*SIN((A83+$J$6)/$I$6)</f>
        <v>5.142815573065493</v>
      </c>
      <c r="N83" s="17">
        <f>0.0094*A83-16.621+$H$7*SIN((A83+$J$7)/$I$7)</f>
        <v>1.929046873821588</v>
      </c>
    </row>
    <row r="84" ht="20.7" customHeight="1">
      <c r="A84" s="14">
        <v>1932</v>
      </c>
      <c r="B84" s="14">
        <v>6</v>
      </c>
      <c r="C84" s="14">
        <f>AVERAGE(B84:B93)</f>
        <v>5.7</v>
      </c>
      <c r="D84" s="14">
        <f>MEDIAN(B84:B93)</f>
        <v>5.5</v>
      </c>
      <c r="E84" s="14">
        <v>4</v>
      </c>
      <c r="F84" s="14">
        <f>AVERAGE(E84:E93)</f>
        <v>2</v>
      </c>
      <c r="G84" s="14">
        <f>MEDIAN(E84:E93)</f>
        <v>1.5</v>
      </c>
      <c r="H84" s="22">
        <f>'AveragesMedians - Testing Trend'!N84</f>
        <v>-43.91944444444445</v>
      </c>
      <c r="I84" s="17">
        <f>AVERAGEA(H84:H93)</f>
        <v>-34.64518484848485</v>
      </c>
      <c r="J84" s="17">
        <f>MEDIAN(H84:H93)</f>
        <v>-41.71716666666666</v>
      </c>
      <c r="K84" s="17">
        <f>0.0124*A84-18.592+$H$3*SIN((A84+$J$3)/$I$3)</f>
        <v>5.536836290057245</v>
      </c>
      <c r="L84" s="17">
        <f>0.0112*A84-19.907+$H$5*SIN((A84+$J$5)/$I$5)</f>
        <v>2.222221961832186</v>
      </c>
      <c r="M84" s="17">
        <f>0.0084*A84-11.089+$H$6*SIN((A84+$J$6)/$I$6)</f>
        <v>5.311836290057245</v>
      </c>
      <c r="N84" s="17">
        <f>0.0094*A84-16.621+$H$7*SIN((A84+$J$7)/$I$7)</f>
        <v>2.030621961832188</v>
      </c>
    </row>
    <row r="85" ht="20.7" customHeight="1">
      <c r="A85" s="14">
        <v>1933</v>
      </c>
      <c r="B85" s="14">
        <v>11</v>
      </c>
      <c r="C85" s="14">
        <f>AVERAGE(B85:B94)</f>
        <v>5.5</v>
      </c>
      <c r="D85" s="14">
        <f>MEDIAN(B85:B94)</f>
        <v>4.5</v>
      </c>
      <c r="E85" s="14">
        <v>6</v>
      </c>
      <c r="F85" s="14">
        <f>AVERAGE(E85:E94)</f>
        <v>1.727272727272727</v>
      </c>
      <c r="G85" s="14">
        <f>MEDIAN(E85:E94)</f>
        <v>1</v>
      </c>
      <c r="H85" s="22">
        <f>'AveragesMedians - Testing Trend'!N85</f>
        <v>-45.73427777777777</v>
      </c>
      <c r="I85" s="17">
        <f>AVERAGEA(H85:H94)</f>
        <v>-32.53442727272728</v>
      </c>
      <c r="J85" s="17">
        <f>MEDIAN(H85:H94)</f>
        <v>-40.38604444444445</v>
      </c>
      <c r="K85" s="17">
        <f>0.0124*A85-18.592+$H$3*SIN((A85+$J$3)/$I$3)</f>
        <v>5.708556985015651</v>
      </c>
      <c r="L85" s="17">
        <f>0.0112*A85-19.907+$H$5*SIN((A85+$J$5)/$I$5)</f>
        <v>2.32188806864675</v>
      </c>
      <c r="M85" s="17">
        <f>0.0084*A85-11.089+$H$6*SIN((A85+$J$6)/$I$6)</f>
        <v>5.479556985015646</v>
      </c>
      <c r="N85" s="17">
        <f>0.0094*A85-16.621+$H$7*SIN((A85+$J$7)/$I$7)</f>
        <v>2.128488068646753</v>
      </c>
    </row>
    <row r="86" ht="20.7" customHeight="1">
      <c r="A86" s="14">
        <v>1934</v>
      </c>
      <c r="B86" s="14">
        <v>7</v>
      </c>
      <c r="C86" s="14">
        <f>AVERAGE(B86:B95)</f>
        <v>4.9</v>
      </c>
      <c r="D86" s="14">
        <f>MEDIAN(B86:B95)</f>
        <v>4.5</v>
      </c>
      <c r="E86" s="14">
        <v>1</v>
      </c>
      <c r="F86" s="14">
        <f>AVERAGE(E86:E95)</f>
        <v>1.363636363636364</v>
      </c>
      <c r="G86" s="14">
        <f>MEDIAN(E86:E95)</f>
        <v>1</v>
      </c>
      <c r="H86" s="22">
        <f>'AveragesMedians - Testing Trend'!N86</f>
        <v>-42.74355555555556</v>
      </c>
      <c r="I86" s="17">
        <f>AVERAGEA(H86:H95)</f>
        <v>-30.30002323232324</v>
      </c>
      <c r="J86" s="17">
        <f>MEDIAN(H86:H95)</f>
        <v>-38.01129444444445</v>
      </c>
      <c r="K86" s="17">
        <f>0.0124*A86-18.592+$H$3*SIN((A86+$J$3)/$I$3)</f>
        <v>5.877773723504714</v>
      </c>
      <c r="L86" s="17">
        <f>0.0112*A86-19.907+$H$5*SIN((A86+$J$5)/$I$5)</f>
        <v>2.417176684801229</v>
      </c>
      <c r="M86" s="17">
        <f>0.0084*A86-11.089+$H$6*SIN((A86+$J$6)/$I$6)</f>
        <v>5.644773723504712</v>
      </c>
      <c r="N86" s="17">
        <f>0.0094*A86-16.621+$H$7*SIN((A86+$J$7)/$I$7)</f>
        <v>2.221976684801233</v>
      </c>
    </row>
    <row r="87" ht="20.7" customHeight="1">
      <c r="A87" s="14">
        <v>1935</v>
      </c>
      <c r="B87" s="14">
        <v>5</v>
      </c>
      <c r="C87" s="14">
        <f>AVERAGE(B87:B96)</f>
        <v>5</v>
      </c>
      <c r="D87" s="14">
        <f>MEDIAN(B87:B96)</f>
        <v>4.5</v>
      </c>
      <c r="E87" s="14">
        <v>3</v>
      </c>
      <c r="F87" s="14">
        <f>AVERAGE(E87:E96)</f>
        <v>1.545454545454545</v>
      </c>
      <c r="G87" s="14">
        <f>MEDIAN(E87:E96)</f>
        <v>1.5</v>
      </c>
      <c r="H87" s="22">
        <f>'AveragesMedians - Testing Trend'!N87</f>
        <v>-42.06705555555555</v>
      </c>
      <c r="I87" s="17">
        <f>AVERAGEA(H87:H96)</f>
        <v>-28.34742727272727</v>
      </c>
      <c r="J87" s="17">
        <f>MEDIAN(H87:H96)</f>
        <v>-32.09277777777778</v>
      </c>
      <c r="K87" s="17">
        <f>0.0124*A87-18.592+$H$3*SIN((A87+$J$3)/$I$3)</f>
        <v>6.043301492669507</v>
      </c>
      <c r="L87" s="17">
        <f>0.0112*A87-19.907+$H$5*SIN((A87+$J$5)/$I$5)</f>
        <v>2.507452380098127</v>
      </c>
      <c r="M87" s="17">
        <f>0.0084*A87-11.089+$H$6*SIN((A87+$J$6)/$I$6)</f>
        <v>5.806301492669504</v>
      </c>
      <c r="N87" s="17">
        <f>0.0094*A87-16.621+$H$7*SIN((A87+$J$7)/$I$7)</f>
        <v>2.310452380098127</v>
      </c>
    </row>
    <row r="88" ht="20.7" customHeight="1">
      <c r="A88" s="14">
        <v>1936</v>
      </c>
      <c r="B88" s="14">
        <v>7</v>
      </c>
      <c r="C88" s="14">
        <f>AVERAGE(B88:B97)</f>
        <v>5</v>
      </c>
      <c r="D88" s="14">
        <f>MEDIAN(B88:B97)</f>
        <v>4.5</v>
      </c>
      <c r="E88" s="14">
        <v>1</v>
      </c>
      <c r="F88" s="14">
        <f>AVERAGE(E88:E97)</f>
        <v>1.454545454545455</v>
      </c>
      <c r="G88" s="14">
        <f>MEDIAN(E88:E97)</f>
        <v>1.5</v>
      </c>
      <c r="H88" s="22">
        <f>'AveragesMedians - Testing Trend'!N88</f>
        <v>-41.36727777777778</v>
      </c>
      <c r="I88" s="17">
        <f>AVERAGEA(H88:H97)</f>
        <v>-26.39526717171717</v>
      </c>
      <c r="J88" s="17">
        <f>MEDIAN(H88:H97)</f>
        <v>-24.41638888888889</v>
      </c>
      <c r="K88" s="17">
        <f>0.0124*A88-18.592+$H$3*SIN((A88+$J$3)/$I$3)</f>
        <v>6.203983155990907</v>
      </c>
      <c r="L88" s="17">
        <f>0.0112*A88-19.907+$H$5*SIN((A88+$J$5)/$I$5)</f>
        <v>2.592117605345033</v>
      </c>
      <c r="M88" s="17">
        <f>0.0084*A88-11.089+$H$6*SIN((A88+$J$6)/$I$6)</f>
        <v>5.962983155990906</v>
      </c>
      <c r="N88" s="17">
        <f>0.0094*A88-16.621+$H$7*SIN((A88+$J$7)/$I$7)</f>
        <v>2.393317605345035</v>
      </c>
    </row>
    <row r="89" ht="20.7" customHeight="1">
      <c r="A89" s="14">
        <v>1937</v>
      </c>
      <c r="B89" s="14">
        <v>4</v>
      </c>
      <c r="C89" s="14">
        <f>AVERAGE(B89:B98)</f>
        <v>4.6</v>
      </c>
      <c r="D89" s="14">
        <f>MEDIAN(B89:B98)</f>
        <v>4</v>
      </c>
      <c r="E89" s="14">
        <v>1</v>
      </c>
      <c r="F89" s="14">
        <f>AVERAGE(E89:E98)</f>
        <v>1.454545454545455</v>
      </c>
      <c r="G89" s="14">
        <f>MEDIAN(E89:E98)</f>
        <v>1.5</v>
      </c>
      <c r="H89" s="22">
        <f>'AveragesMedians - Testing Trend'!N89</f>
        <v>-36.61777777777778</v>
      </c>
      <c r="I89" s="17">
        <f>AVERAGEA(H89:H98)</f>
        <v>-25.68403484848484</v>
      </c>
      <c r="J89" s="17">
        <f>MEDIAN(H89:H98)</f>
        <v>-24.41638888888889</v>
      </c>
      <c r="K89" s="17">
        <f>0.0124*A89-18.592+$H$3*SIN((A89+$J$3)/$I$3)</f>
        <v>6.358698197388251</v>
      </c>
      <c r="L89" s="17">
        <f>0.0112*A89-19.907+$H$5*SIN((A89+$J$5)/$I$5)</f>
        <v>2.670617207838545</v>
      </c>
      <c r="M89" s="17">
        <f>0.0084*A89-11.089+$H$6*SIN((A89+$J$6)/$I$6)</f>
        <v>6.113698197388248</v>
      </c>
      <c r="N89" s="17">
        <f>0.0094*A89-16.621+$H$7*SIN((A89+$J$7)/$I$7)</f>
        <v>2.470017207838551</v>
      </c>
    </row>
    <row r="90" ht="20.7" customHeight="1">
      <c r="A90" s="14">
        <v>1938</v>
      </c>
      <c r="B90" s="14">
        <v>4</v>
      </c>
      <c r="C90" s="14">
        <f>AVERAGE(B90:B99)</f>
        <v>4.7</v>
      </c>
      <c r="D90" s="14">
        <f>MEDIAN(B90:B99)</f>
        <v>4.5</v>
      </c>
      <c r="E90" s="14">
        <v>2</v>
      </c>
      <c r="F90" s="14">
        <f>AVERAGE(E90:E99)</f>
        <v>1.545454545454545</v>
      </c>
      <c r="G90" s="14">
        <f>MEDIAN(E90:E99)</f>
        <v>2</v>
      </c>
      <c r="H90" s="22">
        <f>'AveragesMedians - Testing Trend'!N90</f>
        <v>-43.17644444444445</v>
      </c>
      <c r="I90" s="17">
        <f>AVERAGEA(H90:H99)</f>
        <v>-26.0732202020202</v>
      </c>
      <c r="J90" s="17">
        <f>MEDIAN(H90:H99)</f>
        <v>-24.41638888888889</v>
      </c>
      <c r="K90" s="17">
        <f>0.0124*A90-18.592+$H$3*SIN((A90+$J$3)/$I$3)</f>
        <v>6.506371188593285</v>
      </c>
      <c r="L90" s="17">
        <f>0.0112*A90-19.907+$H$5*SIN((A90+$J$5)/$I$5)</f>
        <v>2.74244262647187</v>
      </c>
      <c r="M90" s="17">
        <f>0.0084*A90-11.089+$H$6*SIN((A90+$J$6)/$I$6)</f>
        <v>6.257371188593284</v>
      </c>
      <c r="N90" s="17">
        <f>0.0094*A90-16.621+$H$7*SIN((A90+$J$7)/$I$7)</f>
        <v>2.540042626471872</v>
      </c>
    </row>
    <row r="91" ht="20.7" customHeight="1">
      <c r="A91" s="14">
        <v>1939</v>
      </c>
      <c r="B91" s="14">
        <v>3</v>
      </c>
      <c r="C91" s="14">
        <f>AVERAGE(B91:B100)</f>
        <v>4.9</v>
      </c>
      <c r="D91" s="14">
        <f>MEDIAN(B91:B100)</f>
        <v>5</v>
      </c>
      <c r="E91" s="14">
        <v>1</v>
      </c>
      <c r="F91" s="14">
        <f>AVERAGE(E91:E100)</f>
        <v>1.727272727272727</v>
      </c>
      <c r="G91" s="14">
        <f>MEDIAN(E91:E100)</f>
        <v>2</v>
      </c>
      <c r="H91" s="22">
        <f>'AveragesMedians - Testing Trend'!N91</f>
        <v>-39.40481111111112</v>
      </c>
      <c r="I91" s="17">
        <f>AVERAGEA(H91:H100)</f>
        <v>-25.81604848484849</v>
      </c>
      <c r="J91" s="17">
        <f>MEDIAN(H91:H100)</f>
        <v>-24.41638888888889</v>
      </c>
      <c r="K91" s="17">
        <f>0.0124*A91-18.592+$H$3*SIN((A91+$J$3)/$I$3)</f>
        <v>6.645979915810027</v>
      </c>
      <c r="L91" s="17">
        <f>0.0112*A91-19.907+$H$5*SIN((A91+$J$5)/$I$5)</f>
        <v>2.807135734764935</v>
      </c>
      <c r="M91" s="17">
        <f>0.0084*A91-11.089+$H$6*SIN((A91+$J$6)/$I$6)</f>
        <v>6.392979915810026</v>
      </c>
      <c r="N91" s="17">
        <f>0.0094*A91-16.621+$H$7*SIN((A91+$J$7)/$I$7)</f>
        <v>2.602935734764938</v>
      </c>
    </row>
    <row r="92" ht="20.7" customHeight="1">
      <c r="A92" s="14">
        <v>1940</v>
      </c>
      <c r="B92" s="14">
        <v>6</v>
      </c>
      <c r="C92" s="14">
        <f>AVERAGE(B92:B101)</f>
        <v>5.3</v>
      </c>
      <c r="D92" s="14">
        <f>MEDIAN(B92:B101)</f>
        <v>5</v>
      </c>
      <c r="E92" s="14">
        <v>0</v>
      </c>
      <c r="F92" s="14">
        <f>AVERAGE(E92:E101)</f>
        <v>1.909090909090909</v>
      </c>
      <c r="G92" s="14">
        <f>MEDIAN(E92:E101)</f>
        <v>2</v>
      </c>
      <c r="H92" s="22">
        <f>'AveragesMedians - Testing Trend'!N92</f>
        <v>-27.56777777777778</v>
      </c>
      <c r="I92" s="17">
        <f>AVERAGEA(H92:H101)</f>
        <v>-25.73521717171717</v>
      </c>
      <c r="J92" s="17">
        <f>MEDIAN(H92:H101)</f>
        <v>-24.41638888888889</v>
      </c>
      <c r="K92" s="17">
        <f>0.0124*A92-18.592+$H$3*SIN((A92+$J$3)/$I$3)</f>
        <v>6.776563104250705</v>
      </c>
      <c r="L92" s="17">
        <f>0.0112*A92-19.907+$H$5*SIN((A92+$J$5)/$I$5)</f>
        <v>2.86429230277655</v>
      </c>
      <c r="M92" s="17">
        <f>0.0084*A92-11.089+$H$6*SIN((A92+$J$6)/$I$6)</f>
        <v>6.519563104250706</v>
      </c>
      <c r="N92" s="17">
        <f>0.0094*A92-16.621+$H$7*SIN((A92+$J$7)/$I$7)</f>
        <v>2.658292302776551</v>
      </c>
    </row>
    <row r="93" ht="20.7" customHeight="1">
      <c r="A93" s="14">
        <v>1941</v>
      </c>
      <c r="B93" s="14">
        <v>4</v>
      </c>
      <c r="C93" s="14">
        <f>AVERAGE(B93:B102)</f>
        <v>5.8</v>
      </c>
      <c r="D93" s="14">
        <f>MEDIAN(B93:B102)</f>
        <v>5</v>
      </c>
      <c r="E93" s="14">
        <v>3</v>
      </c>
      <c r="F93" s="14">
        <f>AVERAGE(E93:E102)</f>
        <v>2.636363636363636</v>
      </c>
      <c r="G93" s="14">
        <f>MEDIAN(E93:E102)</f>
        <v>2.5</v>
      </c>
      <c r="H93" s="22">
        <f>'AveragesMedians - Testing Trend'!N93</f>
        <v>-18.49861111111111</v>
      </c>
      <c r="I93" s="17">
        <f>AVERAGEA(H93:H102)</f>
        <v>-26.74148484848485</v>
      </c>
      <c r="J93" s="17">
        <f>MEDIAN(H93:H102)</f>
        <v>-27.40436111111111</v>
      </c>
      <c r="K93" s="17">
        <f>0.0124*A93-18.592+$H$3*SIN((A93+$J$3)/$I$3)</f>
        <v>6.897227682175056</v>
      </c>
      <c r="L93" s="17">
        <f>0.0112*A93-19.907+$H$5*SIN((A93+$J$5)/$I$5)</f>
        <v>2.913565051737912</v>
      </c>
      <c r="M93" s="17">
        <f>0.0084*A93-11.089+$H$6*SIN((A93+$J$6)/$I$6)</f>
        <v>6.636227682175051</v>
      </c>
      <c r="N93" s="17">
        <f>0.0094*A93-16.621+$H$7*SIN((A93+$J$7)/$I$7)</f>
        <v>2.705765051737913</v>
      </c>
    </row>
    <row r="94" ht="20.7" customHeight="1">
      <c r="A94" s="14">
        <v>1942</v>
      </c>
      <c r="B94" s="14">
        <v>4</v>
      </c>
      <c r="C94" s="14">
        <f>AVERAGE(B94:B103)</f>
        <v>6.2</v>
      </c>
      <c r="D94" s="14">
        <f>MEDIAN(B94:B103)</f>
        <v>5.5</v>
      </c>
      <c r="E94" s="14">
        <v>1</v>
      </c>
      <c r="F94" s="14">
        <f>AVERAGE(E94:E103)</f>
        <v>2.818181818181818</v>
      </c>
      <c r="G94" s="14">
        <f>MEDIAN(E94:E103)</f>
        <v>2.5</v>
      </c>
      <c r="H94" s="22">
        <f>'AveragesMedians - Testing Trend'!N94</f>
        <v>-20.70111111111111</v>
      </c>
      <c r="I94" s="17">
        <f>AVERAGEA(H94:H103)</f>
        <v>-28.04445959595959</v>
      </c>
      <c r="J94" s="17">
        <f>MEDIAN(H94:H103)</f>
        <v>-33.18752777777777</v>
      </c>
      <c r="K94" s="17">
        <f>0.0124*A94-18.592+$H$3*SIN((A94+$J$3)/$I$3)</f>
        <v>7.007155529541704</v>
      </c>
      <c r="L94" s="17">
        <f>0.0112*A94-19.907+$H$5*SIN((A94+$J$5)/$I$5)</f>
        <v>2.9546662783249</v>
      </c>
      <c r="M94" s="17">
        <f>0.0084*A94-11.089+$H$6*SIN((A94+$J$6)/$I$6)</f>
        <v>6.742155529541701</v>
      </c>
      <c r="N94" s="17">
        <f>0.0094*A94-16.621+$H$7*SIN((A94+$J$7)/$I$7)</f>
        <v>2.745066278324902</v>
      </c>
    </row>
    <row r="95" ht="20.7" customHeight="1">
      <c r="A95" s="14">
        <v>1943</v>
      </c>
      <c r="B95" s="14">
        <v>5</v>
      </c>
      <c r="C95" s="14">
        <f>AVERAGE(B95:B104)</f>
        <v>6.4</v>
      </c>
      <c r="D95" s="14">
        <f>MEDIAN(B95:B104)</f>
        <v>6</v>
      </c>
      <c r="E95" s="14">
        <v>2</v>
      </c>
      <c r="F95" s="14">
        <f>AVERAGE(E95:E104)</f>
        <v>3</v>
      </c>
      <c r="G95" s="14">
        <f>MEDIAN(E95:E104)</f>
        <v>3</v>
      </c>
      <c r="H95" s="22">
        <f>'AveragesMedians - Testing Trend'!N95</f>
        <v>-21.15583333333333</v>
      </c>
      <c r="I95" s="17">
        <f>AVERAGEA(H95:H104)</f>
        <v>-28.99211616161616</v>
      </c>
      <c r="J95" s="17">
        <f>MEDIAN(H95:H104)</f>
        <v>-33.18752777777777</v>
      </c>
      <c r="K95" s="17">
        <f>0.0124*A95-18.592+$H$3*SIN((A95+$J$3)/$I$3)</f>
        <v>7.105609660274028</v>
      </c>
      <c r="L95" s="17">
        <f>0.0112*A95-19.907+$H$5*SIN((A95+$J$5)/$I$5)</f>
        <v>2.987370028738029</v>
      </c>
      <c r="M95" s="17">
        <f>0.0084*A95-11.089+$H$6*SIN((A95+$J$6)/$I$6)</f>
        <v>6.836609660274024</v>
      </c>
      <c r="N95" s="17">
        <f>0.0094*A95-16.621+$H$7*SIN((A95+$J$7)/$I$7)</f>
        <v>2.775970028738032</v>
      </c>
    </row>
    <row r="96" ht="20.7" customHeight="1">
      <c r="A96" s="14">
        <v>1944</v>
      </c>
      <c r="B96" s="14">
        <v>8</v>
      </c>
      <c r="C96" s="14">
        <f>AVERAGE(B96:B105)</f>
        <v>6.5</v>
      </c>
      <c r="D96" s="14">
        <f>MEDIAN(B96:B105)</f>
        <v>6</v>
      </c>
      <c r="E96" s="14">
        <v>3</v>
      </c>
      <c r="F96" s="14">
        <f>AVERAGE(E96:E105)</f>
        <v>3.181818181818182</v>
      </c>
      <c r="G96" s="14">
        <f>MEDIAN(E96:E105)</f>
        <v>3</v>
      </c>
      <c r="H96" s="22">
        <f>'AveragesMedians - Testing Trend'!N96</f>
        <v>-21.265</v>
      </c>
      <c r="I96" s="17">
        <f>AVERAGEA(H96:H105)</f>
        <v>-30.11635858585858</v>
      </c>
      <c r="J96" s="17">
        <f>MEDIAN(H96:H105)</f>
        <v>-33.53311111111111</v>
      </c>
      <c r="K96" s="17">
        <f>0.0124*A96-18.592+$H$3*SIN((A96+$J$3)/$I$3)</f>
        <v>7.191939791423144</v>
      </c>
      <c r="L96" s="17">
        <f>0.0112*A96-19.907+$H$5*SIN((A96+$J$5)/$I$5)</f>
        <v>3.011513806161482</v>
      </c>
      <c r="M96" s="17">
        <f>0.0084*A96-11.089+$H$6*SIN((A96+$J$6)/$I$6)</f>
        <v>6.918939791423142</v>
      </c>
      <c r="N96" s="17">
        <f>0.0094*A96-16.621+$H$7*SIN((A96+$J$7)/$I$7)</f>
        <v>2.798313806161485</v>
      </c>
    </row>
    <row r="97" ht="20.7" customHeight="1">
      <c r="A97" s="14">
        <v>1945</v>
      </c>
      <c r="B97" s="14">
        <v>5</v>
      </c>
      <c r="C97" s="14">
        <f>AVERAGE(B97:B106)</f>
        <v>6.5</v>
      </c>
      <c r="D97" s="14">
        <f>MEDIAN(B97:B106)</f>
        <v>6</v>
      </c>
      <c r="E97" s="14">
        <v>2</v>
      </c>
      <c r="F97" s="14">
        <f>AVERAGE(E97:E106)</f>
        <v>3.090909090909091</v>
      </c>
      <c r="G97" s="14">
        <f>MEDIAN(E97:E106)</f>
        <v>3</v>
      </c>
      <c r="H97" s="22">
        <f>'AveragesMedians - Testing Trend'!N97</f>
        <v>-20.59329444444444</v>
      </c>
      <c r="I97" s="17">
        <f>AVERAGEA(H97:H106)</f>
        <v>-31.94196464646464</v>
      </c>
      <c r="J97" s="17">
        <f>MEDIAN(H97:H106)</f>
        <v>-36.02969444444444</v>
      </c>
      <c r="K97" s="17">
        <f>0.0124*A97-18.592+$H$3*SIN((A97+$J$3)/$I$3)</f>
        <v>7.265587257143596</v>
      </c>
      <c r="L97" s="17">
        <f>0.0112*A97-19.907+$H$5*SIN((A97+$J$5)/$I$5)</f>
        <v>3.026999798698482</v>
      </c>
      <c r="M97" s="17">
        <f>0.0084*A97-11.089+$H$6*SIN((A97+$J$6)/$I$6)</f>
        <v>6.988587257143593</v>
      </c>
      <c r="N97" s="17">
        <f>0.0094*A97-16.621+$H$7*SIN((A97+$J$7)/$I$7)</f>
        <v>2.811999798698485</v>
      </c>
    </row>
    <row r="98" ht="20.7" customHeight="1">
      <c r="A98" s="14">
        <v>1946</v>
      </c>
      <c r="B98" s="14">
        <v>3</v>
      </c>
      <c r="C98" s="14">
        <f>AVERAGE(B98:B107)</f>
        <v>6.9</v>
      </c>
      <c r="D98" s="14">
        <f>MEDIAN(B98:B107)</f>
        <v>6.5</v>
      </c>
      <c r="E98" s="14">
        <v>1</v>
      </c>
      <c r="F98" s="14">
        <f>AVERAGE(E98:E107)</f>
        <v>3.454545454545455</v>
      </c>
      <c r="G98" s="14">
        <f>MEDIAN(E98:E107)</f>
        <v>3.5</v>
      </c>
      <c r="H98" s="22">
        <f>'AveragesMedians - Testing Trend'!N98</f>
        <v>-33.54372222222221</v>
      </c>
      <c r="I98" s="17">
        <f>AVERAGEA(H98:H107)</f>
        <v>-34.07623080808082</v>
      </c>
      <c r="J98" s="17">
        <f>MEDIAN(H98:H107)</f>
        <v>-38.57619444444445</v>
      </c>
      <c r="K98" s="17">
        <f>0.0124*A98-18.592+$H$3*SIN((A98+$J$3)/$I$3)</f>
        <v>7.326089230348753</v>
      </c>
      <c r="L98" s="17">
        <f>0.0112*A98-19.907+$H$5*SIN((A98+$J$5)/$I$5)</f>
        <v>3.033795618503816</v>
      </c>
      <c r="M98" s="17">
        <f>0.0084*A98-11.089+$H$6*SIN((A98+$J$6)/$I$6)</f>
        <v>7.045089230348752</v>
      </c>
      <c r="N98" s="17">
        <f>0.0094*A98-16.621+$H$7*SIN((A98+$J$7)/$I$7)</f>
        <v>2.816995618503817</v>
      </c>
    </row>
    <row r="99" ht="20.7" customHeight="1">
      <c r="A99" s="14">
        <v>1947</v>
      </c>
      <c r="B99" s="14">
        <v>5</v>
      </c>
      <c r="C99" s="14">
        <f>AVERAGE(B99:B108)</f>
        <v>7</v>
      </c>
      <c r="D99" s="14">
        <f>MEDIAN(B99:B108)</f>
        <v>6.5</v>
      </c>
      <c r="E99" s="14">
        <v>2</v>
      </c>
      <c r="F99" s="14">
        <f>AVERAGE(E99:E108)</f>
        <v>3.545454545454545</v>
      </c>
      <c r="G99" s="14">
        <f>MEDIAN(E99:E108)</f>
        <v>3.5</v>
      </c>
      <c r="H99" s="22">
        <f>'AveragesMedians - Testing Trend'!N99</f>
        <v>-40.89881666666668</v>
      </c>
      <c r="I99" s="17">
        <f>AVERAGEA(H99:H108)</f>
        <v>-34.85346818181818</v>
      </c>
      <c r="J99" s="17">
        <f>MEDIAN(H99:H108)</f>
        <v>-39.49213888888889</v>
      </c>
      <c r="K99" s="17">
        <f>0.0124*A99-18.592+$H$3*SIN((A99+$J$3)/$I$3)</f>
        <v>7.373082220143782</v>
      </c>
      <c r="L99" s="17">
        <f>0.0112*A99-19.907+$H$5*SIN((A99+$J$5)/$I$5)</f>
        <v>3.031934546528205</v>
      </c>
      <c r="M99" s="17">
        <f>0.0084*A99-11.089+$H$6*SIN((A99+$J$6)/$I$6)</f>
        <v>7.088082220143781</v>
      </c>
      <c r="N99" s="17">
        <f>0.0094*A99-16.621+$H$7*SIN((A99+$J$7)/$I$7)</f>
        <v>2.813334546528207</v>
      </c>
    </row>
    <row r="100" ht="20.7" customHeight="1">
      <c r="A100" s="14">
        <v>1948</v>
      </c>
      <c r="B100" s="14">
        <v>6</v>
      </c>
      <c r="C100" s="14">
        <f>AVERAGE(B100:B109)</f>
        <v>6.8</v>
      </c>
      <c r="D100" s="14">
        <f>MEDIAN(B100:B109)</f>
        <v>6.5</v>
      </c>
      <c r="E100" s="14">
        <v>4</v>
      </c>
      <c r="F100" s="14">
        <f>AVERAGE(E100:E109)</f>
        <v>3.545454545454545</v>
      </c>
      <c r="G100" s="14">
        <f>MEDIAN(E100:E109)</f>
        <v>3.5</v>
      </c>
      <c r="H100" s="22">
        <f>'AveragesMedians - Testing Trend'!N100</f>
        <v>-40.34755555555554</v>
      </c>
      <c r="I100" s="17">
        <f>AVERAGEA(H100:H109)</f>
        <v>-34.07165656565656</v>
      </c>
      <c r="J100" s="17">
        <f>MEDIAN(H100:H109)</f>
        <v>-38.57619444444445</v>
      </c>
      <c r="K100" s="17">
        <f>0.0124*A100-18.592+$H$3*SIN((A100+$J$3)/$I$3)</f>
        <v>7.406304818607603</v>
      </c>
      <c r="L100" s="17">
        <f>0.0112*A100-19.907+$H$5*SIN((A100+$J$5)/$I$5)</f>
        <v>3.021515281025042</v>
      </c>
      <c r="M100" s="17">
        <f>0.0084*A100-11.089+$H$6*SIN((A100+$J$6)/$I$6)</f>
        <v>7.1173048186076</v>
      </c>
      <c r="N100" s="17">
        <f>0.0094*A100-16.621+$H$7*SIN((A100+$J$7)/$I$7)</f>
        <v>2.801115281025044</v>
      </c>
    </row>
    <row r="101" ht="20.7" customHeight="1">
      <c r="A101" s="14">
        <v>1949</v>
      </c>
      <c r="B101" s="14">
        <v>7</v>
      </c>
      <c r="C101" s="14">
        <f>AVERAGE(B101:B110)</f>
        <v>6.9</v>
      </c>
      <c r="D101" s="14">
        <f>MEDIAN(B101:B110)</f>
        <v>7</v>
      </c>
      <c r="E101" s="14">
        <v>3</v>
      </c>
      <c r="F101" s="14">
        <f>AVERAGE(E101:E110)</f>
        <v>3.636363636363636</v>
      </c>
      <c r="G101" s="14">
        <f>MEDIAN(E101:E110)</f>
        <v>3.5</v>
      </c>
      <c r="H101" s="22">
        <f>'AveragesMedians - Testing Trend'!N101</f>
        <v>-38.51566666666668</v>
      </c>
      <c r="I101" s="17">
        <f>AVERAGEA(H101:H110)</f>
        <v>-33.30379797979798</v>
      </c>
      <c r="J101" s="17">
        <f>MEDIAN(H101:H110)</f>
        <v>-36.01908333333334</v>
      </c>
      <c r="K101" s="17">
        <f>0.0124*A101-18.592+$H$3*SIN((A101+$J$3)/$I$3)</f>
        <v>7.425599676167126</v>
      </c>
      <c r="L101" s="17">
        <f>0.0112*A101-19.907+$H$5*SIN((A101+$J$5)/$I$5)</f>
        <v>3.002701191719931</v>
      </c>
      <c r="M101" s="17">
        <f>0.0084*A101-11.089+$H$6*SIN((A101+$J$6)/$I$6)</f>
        <v>7.132599676167121</v>
      </c>
      <c r="N101" s="17">
        <f>0.0094*A101-16.621+$H$7*SIN((A101+$J$7)/$I$7)</f>
        <v>2.780501191719933</v>
      </c>
    </row>
    <row r="102" ht="20.7" customHeight="1">
      <c r="A102" s="14">
        <v>1950</v>
      </c>
      <c r="B102" s="14">
        <v>11</v>
      </c>
      <c r="C102" s="14">
        <f>AVERAGE(B102:B111)</f>
        <v>6.9</v>
      </c>
      <c r="D102" s="14">
        <f>MEDIAN(B102:B111)</f>
        <v>7</v>
      </c>
      <c r="E102" s="14">
        <v>8</v>
      </c>
      <c r="F102" s="14">
        <f>AVERAGE(E102:E111)</f>
        <v>3.545454545454545</v>
      </c>
      <c r="G102" s="14">
        <f>MEDIAN(E102:E111)</f>
        <v>3.5</v>
      </c>
      <c r="H102" s="22">
        <f>'AveragesMedians - Testing Trend'!N102</f>
        <v>-38.63672222222223</v>
      </c>
      <c r="I102" s="17">
        <f>AVERAGEA(H102:H111)</f>
        <v>-32.91979292929292</v>
      </c>
      <c r="J102" s="17">
        <f>MEDIAN(H102:H111)</f>
        <v>-33.90705555555556</v>
      </c>
      <c r="K102" s="17">
        <f>0.0124*A102-18.592+$H$3*SIN((A102+$J$3)/$I$3)</f>
        <v>7.430914690636573</v>
      </c>
      <c r="L102" s="17">
        <f>0.0112*A102-19.907+$H$5*SIN((A102+$J$5)/$I$5)</f>
        <v>2.975719085279039</v>
      </c>
      <c r="M102" s="17">
        <f>0.0084*A102-11.089+$H$6*SIN((A102+$J$6)/$I$6)</f>
        <v>7.133914690636571</v>
      </c>
      <c r="N102" s="17">
        <f>0.0094*A102-16.621+$H$7*SIN((A102+$J$7)/$I$7)</f>
        <v>2.751719085279042</v>
      </c>
    </row>
    <row r="103" ht="20.7" customHeight="1">
      <c r="A103" s="14">
        <v>1951</v>
      </c>
      <c r="B103" s="14">
        <v>8</v>
      </c>
      <c r="C103" s="14">
        <f>AVERAGE(B103:B112)</f>
        <v>6.2</v>
      </c>
      <c r="D103" s="14">
        <f>MEDIAN(B103:B112)</f>
        <v>6.5</v>
      </c>
      <c r="E103" s="14">
        <v>5</v>
      </c>
      <c r="F103" s="14">
        <f>AVERAGE(E103:E112)</f>
        <v>3</v>
      </c>
      <c r="G103" s="14">
        <f>MEDIAN(E103:E112)</f>
        <v>2.5</v>
      </c>
      <c r="H103" s="22">
        <f>'AveragesMedians - Testing Trend'!N103</f>
        <v>-32.83133333333333</v>
      </c>
      <c r="I103" s="17">
        <f>AVERAGEA(H103:H112)</f>
        <v>-32.58827272727273</v>
      </c>
      <c r="J103" s="17">
        <f>MEDIAN(H103:H112)</f>
        <v>-33.90705555555556</v>
      </c>
      <c r="K103" s="17">
        <f>0.0124*A103-18.592+$H$3*SIN((A103+$J$3)/$I$3)</f>
        <v>7.422303400936679</v>
      </c>
      <c r="L103" s="17">
        <f>0.0112*A103-19.907+$H$5*SIN((A103+$J$5)/$I$5)</f>
        <v>2.940857491405249</v>
      </c>
      <c r="M103" s="17">
        <f>0.0084*A103-11.089+$H$6*SIN((A103+$J$6)/$I$6)</f>
        <v>7.121303400936679</v>
      </c>
      <c r="N103" s="17">
        <f>0.0094*A103-16.621+$H$7*SIN((A103+$J$7)/$I$7)</f>
        <v>2.715057491405253</v>
      </c>
    </row>
    <row r="104" ht="20.7" customHeight="1">
      <c r="A104" s="14">
        <v>1952</v>
      </c>
      <c r="B104" s="14">
        <v>6</v>
      </c>
      <c r="C104" s="14">
        <f>AVERAGE(B104:B113)</f>
        <v>6.2</v>
      </c>
      <c r="D104" s="14">
        <f>MEDIAN(B104:B113)</f>
        <v>6.5</v>
      </c>
      <c r="E104" s="14">
        <v>3</v>
      </c>
      <c r="F104" s="14">
        <f>AVERAGE(E104:E113)</f>
        <v>3.181818181818182</v>
      </c>
      <c r="G104" s="14">
        <f>MEDIAN(E104:E113)</f>
        <v>2.5</v>
      </c>
      <c r="H104" s="22">
        <f>'AveragesMedians - Testing Trend'!N104</f>
        <v>-31.12533333333333</v>
      </c>
      <c r="I104" s="17">
        <f>AVERAGEA(H104:H113)</f>
        <v>-32.7779797979798</v>
      </c>
      <c r="J104" s="17">
        <f>MEDIAN(H104:H113)</f>
        <v>-34.60486111111111</v>
      </c>
      <c r="K104" s="17">
        <f>0.0124*A104-18.592+$H$3*SIN((A104+$J$3)/$I$3)</f>
        <v>7.399924582518548</v>
      </c>
      <c r="L104" s="17">
        <f>0.0112*A104-19.907+$H$5*SIN((A104+$J$5)/$I$5)</f>
        <v>2.89846448251344</v>
      </c>
      <c r="M104" s="17">
        <f>0.0084*A104-11.089+$H$6*SIN((A104+$J$6)/$I$6)</f>
        <v>7.094924582518547</v>
      </c>
      <c r="N104" s="17">
        <f>0.0094*A104-16.621+$H$7*SIN((A104+$J$7)/$I$7)</f>
        <v>2.670864482513441</v>
      </c>
    </row>
    <row r="105" ht="20.7" customHeight="1">
      <c r="A105" s="14">
        <v>1953</v>
      </c>
      <c r="B105" s="14">
        <v>6</v>
      </c>
      <c r="C105" s="14">
        <f>AVERAGE(B105:B114)</f>
        <v>5.9</v>
      </c>
      <c r="D105" s="14">
        <f>MEDIAN(B105:B114)</f>
        <v>6.5</v>
      </c>
      <c r="E105" s="14">
        <v>4</v>
      </c>
      <c r="F105" s="14">
        <f>AVERAGE(E105:E114)</f>
        <v>3</v>
      </c>
      <c r="G105" s="14">
        <f>MEDIAN(E105:E114)</f>
        <v>2</v>
      </c>
      <c r="H105" s="22">
        <f>'AveragesMedians - Testing Trend'!N105</f>
        <v>-33.5225</v>
      </c>
      <c r="I105" s="17">
        <f>AVERAGEA(H105:H114)</f>
        <v>-33.13936868686869</v>
      </c>
      <c r="J105" s="17">
        <f>MEDIAN(H105:H114)</f>
        <v>-34.95405555555556</v>
      </c>
      <c r="K105" s="17">
        <f>0.0124*A105-18.592+$H$3*SIN((A105+$J$3)/$I$3)</f>
        <v>7.364041047549452</v>
      </c>
      <c r="L105" s="17">
        <f>0.0112*A105-19.907+$H$5*SIN((A105+$J$5)/$I$5)</f>
        <v>2.848945043461034</v>
      </c>
      <c r="M105" s="17">
        <f>0.0084*A105-11.089+$H$6*SIN((A105+$J$6)/$I$6)</f>
        <v>7.055041047549452</v>
      </c>
      <c r="N105" s="17">
        <f>0.0094*A105-16.621+$H$7*SIN((A105+$J$7)/$I$7)</f>
        <v>2.619545043461036</v>
      </c>
    </row>
    <row r="106" ht="20.7" customHeight="1">
      <c r="A106" s="14">
        <v>1954</v>
      </c>
      <c r="B106" s="14">
        <v>8</v>
      </c>
      <c r="C106" s="14">
        <f>AVERAGE(B106:B115)</f>
        <v>6</v>
      </c>
      <c r="D106" s="14">
        <f>MEDIAN(B106:B115)</f>
        <v>7</v>
      </c>
      <c r="E106" s="14">
        <v>2</v>
      </c>
      <c r="F106" s="14">
        <f>AVERAGE(E106:E115)</f>
        <v>2.818181818181818</v>
      </c>
      <c r="G106" s="14">
        <f>MEDIAN(E106:E115)</f>
        <v>2</v>
      </c>
      <c r="H106" s="22">
        <f>'AveragesMedians - Testing Trend'!N106</f>
        <v>-41.34666666666666</v>
      </c>
      <c r="I106" s="17">
        <f>AVERAGEA(H106:H115)</f>
        <v>-33.32156565656566</v>
      </c>
      <c r="J106" s="17">
        <f>MEDIAN(H106:H115)</f>
        <v>-35.04530555555556</v>
      </c>
      <c r="K106" s="17">
        <f>0.0124*A106-18.592+$H$3*SIN((A106+$J$3)/$I$3)</f>
        <v>7.315017658927149</v>
      </c>
      <c r="L106" s="17">
        <f>0.0112*A106-19.907+$H$5*SIN((A106+$J$5)/$I$5)</f>
        <v>2.79275801120967</v>
      </c>
      <c r="M106" s="17">
        <f>0.0084*A106-11.089+$H$6*SIN((A106+$J$6)/$I$6)</f>
        <v>7.002017658927148</v>
      </c>
      <c r="N106" s="17">
        <f>0.0094*A106-16.621+$H$7*SIN((A106+$J$7)/$I$7)</f>
        <v>2.561558011209672</v>
      </c>
    </row>
    <row r="107" ht="20.7" customHeight="1">
      <c r="A107" s="14">
        <v>1955</v>
      </c>
      <c r="B107" s="14">
        <v>9</v>
      </c>
      <c r="C107" s="14">
        <f>AVERAGE(B107:B116)</f>
        <v>5.8</v>
      </c>
      <c r="D107" s="14">
        <f>MEDIAN(B107:B116)</f>
        <v>6.5</v>
      </c>
      <c r="E107" s="14">
        <v>6</v>
      </c>
      <c r="F107" s="14">
        <f>AVERAGE(E107:E116)</f>
        <v>3.181818181818182</v>
      </c>
      <c r="G107" s="14">
        <f>MEDIAN(E107:E116)</f>
        <v>2</v>
      </c>
      <c r="H107" s="22">
        <f>'AveragesMedians - Testing Trend'!N107</f>
        <v>-44.07022222222223</v>
      </c>
      <c r="I107" s="17">
        <f>AVERAGEA(H107:H116)</f>
        <v>-33.57530303030303</v>
      </c>
      <c r="J107" s="17">
        <f>MEDIAN(H107:H116)</f>
        <v>-35.04530555555556</v>
      </c>
      <c r="K107" s="17">
        <f>0.0124*A107-18.592+$H$3*SIN((A107+$J$3)/$I$3)</f>
        <v>7.253318573130188</v>
      </c>
      <c r="L107" s="17">
        <f>0.0112*A107-19.907+$H$5*SIN((A107+$J$5)/$I$5)</f>
        <v>2.73041260754426</v>
      </c>
      <c r="M107" s="17">
        <f>0.0084*A107-11.089+$H$6*SIN((A107+$J$6)/$I$6)</f>
        <v>6.936318573130186</v>
      </c>
      <c r="N107" s="17">
        <f>0.0094*A107-16.621+$H$7*SIN((A107+$J$7)/$I$7)</f>
        <v>2.497412607544263</v>
      </c>
    </row>
    <row r="108" ht="20.7" customHeight="1">
      <c r="A108" s="14">
        <v>1956</v>
      </c>
      <c r="B108" s="14">
        <v>4</v>
      </c>
      <c r="C108" s="14">
        <f>AVERAGE(B108:B117)</f>
        <v>5.3</v>
      </c>
      <c r="D108" s="14">
        <f>MEDIAN(B108:B117)</f>
        <v>5</v>
      </c>
      <c r="E108" s="14">
        <v>2</v>
      </c>
      <c r="F108" s="14">
        <f>AVERAGE(E108:E117)</f>
        <v>2.727272727272727</v>
      </c>
      <c r="G108" s="14">
        <f>MEDIAN(E108:E117)</f>
        <v>2</v>
      </c>
      <c r="H108" s="22">
        <f>'AveragesMedians - Testing Trend'!N108</f>
        <v>-42.09333333333333</v>
      </c>
      <c r="I108" s="17">
        <f>AVERAGEA(H108:H117)</f>
        <v>-33.39751515151515</v>
      </c>
      <c r="J108" s="17">
        <f>MEDIAN(H108:H117)</f>
        <v>-35.04530555555556</v>
      </c>
      <c r="K108" s="17">
        <f>0.0124*A108-18.592+$H$3*SIN((A108+$J$3)/$I$3)</f>
        <v>7.179503732739013</v>
      </c>
      <c r="L108" s="17">
        <f>0.0112*A108-19.907+$H$5*SIN((A108+$J$5)/$I$5)</f>
        <v>2.662464591050318</v>
      </c>
      <c r="M108" s="17">
        <f>0.0084*A108-11.089+$H$6*SIN((A108+$J$6)/$I$6)</f>
        <v>6.85850373273901</v>
      </c>
      <c r="N108" s="17">
        <f>0.0094*A108-16.621+$H$7*SIN((A108+$J$7)/$I$7)</f>
        <v>2.427664591050322</v>
      </c>
    </row>
    <row r="109" ht="20.7" customHeight="1">
      <c r="A109" s="14">
        <v>1957</v>
      </c>
      <c r="B109" s="14">
        <v>3</v>
      </c>
      <c r="C109" s="14">
        <f>AVERAGE(B109:B118)</f>
        <v>5.6</v>
      </c>
      <c r="D109" s="14">
        <f>MEDIAN(B109:B118)</f>
        <v>6.5</v>
      </c>
      <c r="E109" s="14">
        <v>2</v>
      </c>
      <c r="F109" s="14">
        <f>AVERAGE(E109:E118)</f>
        <v>2.818181818181818</v>
      </c>
      <c r="G109" s="14">
        <f>MEDIAN(E109:E118)</f>
        <v>2</v>
      </c>
      <c r="H109" s="22">
        <f>'AveragesMedians - Testing Trend'!N109</f>
        <v>-32.2988888888889</v>
      </c>
      <c r="I109" s="17">
        <f>AVERAGEA(H109:H118)</f>
        <v>-33.17674747474747</v>
      </c>
      <c r="J109" s="17">
        <f>MEDIAN(H109:H118)</f>
        <v>-35.04530555555556</v>
      </c>
      <c r="K109" s="17">
        <f>0.0124*A109-18.592+$H$3*SIN((A109+$J$3)/$I$3)</f>
        <v>7.094224635132969</v>
      </c>
      <c r="L109" s="17">
        <f>0.0112*A109-19.907+$H$5*SIN((A109+$J$5)/$I$5)</f>
        <v>2.589512057427904</v>
      </c>
      <c r="M109" s="17">
        <f>0.0084*A109-11.089+$H$6*SIN((A109+$J$6)/$I$6)</f>
        <v>6.769224635132968</v>
      </c>
      <c r="N109" s="17">
        <f>0.0094*A109-16.621+$H$7*SIN((A109+$J$7)/$I$7)</f>
        <v>2.352912057427908</v>
      </c>
    </row>
    <row r="110" ht="20.7" customHeight="1">
      <c r="A110" s="14">
        <v>1958</v>
      </c>
      <c r="B110" s="14">
        <v>7</v>
      </c>
      <c r="C110" s="14">
        <f>AVERAGE(B110:B119)</f>
        <v>5.9</v>
      </c>
      <c r="D110" s="14">
        <f>MEDIAN(B110:B119)</f>
        <v>6.5</v>
      </c>
      <c r="E110" s="14">
        <v>5</v>
      </c>
      <c r="F110" s="14">
        <f>AVERAGE(E110:E119)</f>
        <v>2.727272727272727</v>
      </c>
      <c r="G110" s="14">
        <f>MEDIAN(E110:E119)</f>
        <v>2</v>
      </c>
      <c r="H110" s="22">
        <f>'AveragesMedians - Testing Trend'!N110</f>
        <v>-31.90111111111111</v>
      </c>
      <c r="I110" s="17">
        <f>AVERAGEA(H110:H119)</f>
        <v>-34.00038383838384</v>
      </c>
      <c r="J110" s="17">
        <f>MEDIAN(H110:H119)</f>
        <v>-35.31363888888889</v>
      </c>
      <c r="K110" s="17">
        <f>0.0124*A110-18.592+$H$3*SIN((A110+$J$3)/$I$3)</f>
        <v>6.998219409337298</v>
      </c>
      <c r="L110" s="17">
        <f>0.0112*A110-19.907+$H$5*SIN((A110+$J$5)/$I$5)</f>
        <v>2.512190919877943</v>
      </c>
      <c r="M110" s="17">
        <f>0.0084*A110-11.089+$H$6*SIN((A110+$J$6)/$I$6)</f>
        <v>6.669219409337296</v>
      </c>
      <c r="N110" s="17">
        <f>0.0094*A110-16.621+$H$7*SIN((A110+$J$7)/$I$7)</f>
        <v>2.273790919877944</v>
      </c>
    </row>
    <row r="111" ht="20.7" customHeight="1">
      <c r="A111" s="14">
        <v>1959</v>
      </c>
      <c r="B111" s="14">
        <v>7</v>
      </c>
      <c r="C111" s="14">
        <f>AVERAGE(B111:B120)</f>
        <v>5.6</v>
      </c>
      <c r="D111" s="14">
        <f>MEDIAN(B111:B120)</f>
        <v>6</v>
      </c>
      <c r="E111" s="14">
        <v>2</v>
      </c>
      <c r="F111" s="14">
        <f>AVERAGE(E111:E120)</f>
        <v>2.272727272727273</v>
      </c>
      <c r="G111" s="14">
        <f>MEDIAN(E111:E120)</f>
        <v>2</v>
      </c>
      <c r="H111" s="22">
        <f>'AveragesMedians - Testing Trend'!N111</f>
        <v>-34.29161111111111</v>
      </c>
      <c r="I111" s="17">
        <f>AVERAGEA(H111:H120)</f>
        <v>-34.69270707070707</v>
      </c>
      <c r="J111" s="17">
        <f>MEDIAN(H111:H120)</f>
        <v>-37.52166666666667</v>
      </c>
      <c r="K111" s="17">
        <f>0.0124*A111-18.592+$H$3*SIN((A111+$J$3)/$I$3)</f>
        <v>6.892307238223374</v>
      </c>
      <c r="L111" s="17">
        <f>0.0112*A111-19.907+$H$5*SIN((A111+$J$5)/$I$5)</f>
        <v>2.431170103713766</v>
      </c>
      <c r="M111" s="17">
        <f>0.0084*A111-11.089+$H$6*SIN((A111+$J$6)/$I$6)</f>
        <v>6.559307238223374</v>
      </c>
      <c r="N111" s="17">
        <f>0.0094*A111-16.621+$H$7*SIN((A111+$J$7)/$I$7)</f>
        <v>2.190970103713768</v>
      </c>
    </row>
    <row r="112" ht="20.7" customHeight="1">
      <c r="A112" s="14">
        <v>1960</v>
      </c>
      <c r="B112" s="14">
        <v>4</v>
      </c>
      <c r="C112" s="14">
        <f>AVERAGE(B112:B121)</f>
        <v>6.1</v>
      </c>
      <c r="D112" s="14">
        <f>MEDIAN(B112:B121)</f>
        <v>6</v>
      </c>
      <c r="E112" s="14">
        <v>2</v>
      </c>
      <c r="F112" s="14">
        <f>AVERAGE(E112:E121)</f>
        <v>2.545454545454545</v>
      </c>
      <c r="G112" s="14">
        <f>MEDIAN(E112:E121)</f>
        <v>2</v>
      </c>
      <c r="H112" s="22">
        <f>'AveragesMedians - Testing Trend'!N112</f>
        <v>-34.98999999999999</v>
      </c>
      <c r="I112" s="17">
        <f>AVERAGEA(H112:H121)</f>
        <v>-34.41084343434343</v>
      </c>
      <c r="J112" s="17">
        <f>MEDIAN(H112:H121)</f>
        <v>-37.52166666666667</v>
      </c>
      <c r="K112" s="17">
        <f>0.0124*A112-18.592+$H$3*SIN((A112+$J$3)/$I$3)</f>
        <v>6.777382168211381</v>
      </c>
      <c r="L112" s="17">
        <f>0.0112*A112-19.907+$H$5*SIN((A112+$J$5)/$I$5)</f>
        <v>2.347146491511206</v>
      </c>
      <c r="M112" s="17">
        <f>0.0084*A112-11.089+$H$6*SIN((A112+$J$6)/$I$6)</f>
        <v>6.44038216821138</v>
      </c>
      <c r="N112" s="17">
        <f>0.0094*A112-16.621+$H$7*SIN((A112+$J$7)/$I$7)</f>
        <v>2.105146491511209</v>
      </c>
    </row>
    <row r="113" ht="20.7" customHeight="1">
      <c r="A113" s="14">
        <v>1961</v>
      </c>
      <c r="B113" s="14">
        <v>8</v>
      </c>
      <c r="C113" s="14">
        <f>AVERAGE(B113:B122)</f>
        <v>6.2</v>
      </c>
      <c r="D113" s="14">
        <f>MEDIAN(B113:B122)</f>
        <v>6</v>
      </c>
      <c r="E113" s="14">
        <v>7</v>
      </c>
      <c r="F113" s="14">
        <f>AVERAGE(E113:E122)</f>
        <v>2.545454545454545</v>
      </c>
      <c r="G113" s="14">
        <f>MEDIAN(E113:E122)</f>
        <v>2</v>
      </c>
      <c r="H113" s="22">
        <f>'AveragesMedians - Testing Trend'!N113</f>
        <v>-34.91811111111111</v>
      </c>
      <c r="I113" s="17">
        <f>AVERAGEA(H113:H122)</f>
        <v>-34.7304898989899</v>
      </c>
      <c r="J113" s="17">
        <f>MEDIAN(H113:H122)</f>
        <v>-39.01138888888889</v>
      </c>
      <c r="K113" s="17">
        <f>0.0124*A113-18.592+$H$3*SIN((A113+$J$3)/$I$3)</f>
        <v>6.654406353253587</v>
      </c>
      <c r="L113" s="17">
        <f>0.0112*A113-19.907+$H$5*SIN((A113+$J$5)/$I$5)</f>
        <v>2.260839656994637</v>
      </c>
      <c r="M113" s="17">
        <f>0.0084*A113-11.089+$H$6*SIN((A113+$J$6)/$I$6)</f>
        <v>6.313406353253588</v>
      </c>
      <c r="N113" s="17">
        <f>0.0094*A113-16.621+$H$7*SIN((A113+$J$7)/$I$7)</f>
        <v>2.01703965699464</v>
      </c>
    </row>
    <row r="114" ht="20.7" customHeight="1">
      <c r="A114" s="14">
        <v>1962</v>
      </c>
      <c r="B114" s="14">
        <v>3</v>
      </c>
      <c r="C114" s="14">
        <f>AVERAGE(B114:B123)</f>
        <v>6</v>
      </c>
      <c r="D114" s="14">
        <f>MEDIAN(B114:B123)</f>
        <v>6</v>
      </c>
      <c r="E114" s="14">
        <v>1</v>
      </c>
      <c r="F114" s="14">
        <f>AVERAGE(E114:E123)</f>
        <v>2</v>
      </c>
      <c r="G114" s="14">
        <f>MEDIAN(E114:E123)</f>
        <v>1.5</v>
      </c>
      <c r="H114" s="22">
        <f>'AveragesMedians - Testing Trend'!N114</f>
        <v>-35.10061111111111</v>
      </c>
      <c r="I114" s="17">
        <f>AVERAGEA(H114:H123)</f>
        <v>-35.7699595959596</v>
      </c>
      <c r="J114" s="17">
        <f>MEDIAN(H114:H123)</f>
        <v>-39.59077777777777</v>
      </c>
      <c r="K114" s="17">
        <f>0.0124*A114-18.592+$H$3*SIN((A114+$J$3)/$I$3)</f>
        <v>6.524402784151472</v>
      </c>
      <c r="L114" s="17">
        <f>0.0112*A114-19.907+$H$5*SIN((A114+$J$5)/$I$5)</f>
        <v>2.172986427453435</v>
      </c>
      <c r="M114" s="17">
        <f>0.0084*A114-11.089+$H$6*SIN((A114+$J$6)/$I$6)</f>
        <v>6.179402784151471</v>
      </c>
      <c r="N114" s="17">
        <f>0.0094*A114-16.621+$H$7*SIN((A114+$J$7)/$I$7)</f>
        <v>1.927386427453438</v>
      </c>
    </row>
    <row r="115" ht="20.7" customHeight="1">
      <c r="A115" s="14">
        <v>1963</v>
      </c>
      <c r="B115" s="14">
        <v>7</v>
      </c>
      <c r="C115" s="14">
        <f>AVERAGE(B115:B124)</f>
        <v>6</v>
      </c>
      <c r="D115" s="14">
        <f>MEDIAN(B115:B124)</f>
        <v>6</v>
      </c>
      <c r="E115" s="14">
        <v>2</v>
      </c>
      <c r="F115" s="14">
        <f>AVERAGE(E115:E124)</f>
        <v>1.909090909090909</v>
      </c>
      <c r="G115" s="14">
        <f>MEDIAN(E115:E124)</f>
        <v>1.5</v>
      </c>
      <c r="H115" s="22">
        <f>'AveragesMedians - Testing Trend'!N115</f>
        <v>-35.52666666666667</v>
      </c>
      <c r="I115" s="17">
        <f>AVERAGEA(H115:H124)</f>
        <v>-35.77633333333333</v>
      </c>
      <c r="J115" s="17">
        <f>MEDIAN(H115:H124)</f>
        <v>-39.59077777777777</v>
      </c>
      <c r="K115" s="17">
        <f>0.0124*A115-18.592+$H$3*SIN((A115+$J$3)/$I$3)</f>
        <v>6.388447558148235</v>
      </c>
      <c r="L115" s="17">
        <f>0.0112*A115-19.907+$H$5*SIN((A115+$J$5)/$I$5)</f>
        <v>2.084335315778891</v>
      </c>
      <c r="M115" s="17">
        <f>0.0084*A115-11.089+$H$6*SIN((A115+$J$6)/$I$6)</f>
        <v>6.039447558148233</v>
      </c>
      <c r="N115" s="17">
        <f>0.0094*A115-16.621+$H$7*SIN((A115+$J$7)/$I$7)</f>
        <v>1.836935315778896</v>
      </c>
    </row>
    <row r="116" ht="20.7" customHeight="1">
      <c r="A116" s="14">
        <v>1964</v>
      </c>
      <c r="B116" s="14">
        <v>6</v>
      </c>
      <c r="C116" s="14">
        <f>AVERAGE(B116:B125)</f>
        <v>5.7</v>
      </c>
      <c r="D116" s="14">
        <f>MEDIAN(B116:B125)</f>
        <v>5.5</v>
      </c>
      <c r="E116" s="14">
        <v>6</v>
      </c>
      <c r="F116" s="14">
        <f>AVERAGE(E116:E125)</f>
        <v>1.818181818181818</v>
      </c>
      <c r="G116" s="14">
        <f>MEDIAN(E116:E125)</f>
        <v>1</v>
      </c>
      <c r="H116" s="22">
        <f>'AveragesMedians - Testing Trend'!N116</f>
        <v>-44.13777777777778</v>
      </c>
      <c r="I116" s="17">
        <f>AVERAGEA(H116:H125)</f>
        <v>-35.87053535353535</v>
      </c>
      <c r="J116" s="17">
        <f>MEDIAN(H116:H125)</f>
        <v>-39.59077777777777</v>
      </c>
      <c r="K116" s="17">
        <f>0.0124*A116-18.592+$H$3*SIN((A116+$J$3)/$I$3)</f>
        <v>6.247661747213684</v>
      </c>
      <c r="L116" s="17">
        <f>0.0112*A116-19.907+$H$5*SIN((A116+$J$5)/$I$5)</f>
        <v>1.995640864196981</v>
      </c>
      <c r="M116" s="17">
        <f>0.0084*A116-11.089+$H$6*SIN((A116+$J$6)/$I$6)</f>
        <v>5.89466174721368</v>
      </c>
      <c r="N116" s="17">
        <f>0.0094*A116-16.621+$H$7*SIN((A116+$J$7)/$I$7)</f>
        <v>1.746440864196982</v>
      </c>
    </row>
    <row r="117" ht="20.7" customHeight="1">
      <c r="A117" s="14">
        <v>1965</v>
      </c>
      <c r="B117" s="14">
        <v>4</v>
      </c>
      <c r="C117" s="14">
        <f>AVERAGE(B117:B126)</f>
        <v>5.5</v>
      </c>
      <c r="D117" s="14">
        <f>MEDIAN(B117:B126)</f>
        <v>4.5</v>
      </c>
      <c r="E117" s="14">
        <v>1</v>
      </c>
      <c r="F117" s="14">
        <f>AVERAGE(E117:E126)</f>
        <v>1.454545454545455</v>
      </c>
      <c r="G117" s="14">
        <f>MEDIAN(E117:E126)</f>
        <v>1</v>
      </c>
      <c r="H117" s="22">
        <f>'AveragesMedians - Testing Trend'!N117</f>
        <v>-42.11455555555555</v>
      </c>
      <c r="I117" s="17">
        <f>AVERAGEA(H117:H126)</f>
        <v>-35.72773232323232</v>
      </c>
      <c r="J117" s="17">
        <f>MEDIAN(H117:H126)</f>
        <v>-39.59077777777777</v>
      </c>
      <c r="K117" s="17">
        <f>0.0124*A117-18.592+$H$3*SIN((A117+$J$3)/$I$3)</f>
        <v>6.103202926469633</v>
      </c>
      <c r="L117" s="17">
        <f>0.0112*A117-19.907+$H$5*SIN((A117+$J$5)/$I$5)</f>
        <v>1.907657942439088</v>
      </c>
      <c r="M117" s="17">
        <f>0.0084*A117-11.089+$H$6*SIN((A117+$J$6)/$I$6)</f>
        <v>5.746202926469632</v>
      </c>
      <c r="N117" s="17">
        <f>0.0094*A117-16.621+$H$7*SIN((A117+$J$7)/$I$7)</f>
        <v>1.65665794243909</v>
      </c>
    </row>
    <row r="118" ht="20.7" customHeight="1">
      <c r="A118" s="14">
        <v>1966</v>
      </c>
      <c r="B118" s="14">
        <v>7</v>
      </c>
      <c r="C118" s="14">
        <f>AVERAGE(B118:B127)</f>
        <v>5.7</v>
      </c>
      <c r="D118" s="14">
        <f>MEDIAN(B118:B127)</f>
        <v>5.5</v>
      </c>
      <c r="E118" s="14">
        <v>3</v>
      </c>
      <c r="F118" s="14">
        <f>AVERAGE(E118:E127)</f>
        <v>1.636363636363636</v>
      </c>
      <c r="G118" s="14">
        <f>MEDIAN(E118:E127)</f>
        <v>1.5</v>
      </c>
      <c r="H118" s="22">
        <f>'AveragesMedians - Testing Trend'!N118</f>
        <v>-39.66488888888889</v>
      </c>
      <c r="I118" s="17">
        <f>AVERAGEA(H118:H127)</f>
        <v>-35.97827777777778</v>
      </c>
      <c r="J118" s="17">
        <f>MEDIAN(H118:H127)</f>
        <v>-39.59077777777777</v>
      </c>
      <c r="K118" s="17">
        <f>0.0124*A118-18.592+$H$3*SIN((A118+$J$3)/$I$3)</f>
        <v>5.956256426772918</v>
      </c>
      <c r="L118" s="17">
        <f>0.0112*A118-19.907+$H$5*SIN((A118+$J$5)/$I$5)</f>
        <v>1.821136043438248</v>
      </c>
      <c r="M118" s="17">
        <f>0.0084*A118-11.089+$H$6*SIN((A118+$J$6)/$I$6)</f>
        <v>5.595256426772916</v>
      </c>
      <c r="N118" s="17">
        <f>0.0094*A118-16.621+$H$7*SIN((A118+$J$7)/$I$7)</f>
        <v>1.568336043438247</v>
      </c>
    </row>
    <row r="119" ht="20.7" customHeight="1">
      <c r="A119" s="14">
        <v>1967</v>
      </c>
      <c r="B119" s="14">
        <v>6</v>
      </c>
      <c r="C119" s="14">
        <f>AVERAGE(B119:B128)</f>
        <v>5.6</v>
      </c>
      <c r="D119" s="14">
        <f>MEDIAN(B119:B128)</f>
        <v>5.5</v>
      </c>
      <c r="E119" s="14">
        <v>1</v>
      </c>
      <c r="F119" s="14">
        <f>AVERAGE(E119:E128)</f>
        <v>1.545454545454545</v>
      </c>
      <c r="G119" s="14">
        <f>MEDIAN(E119:E128)</f>
        <v>1.5</v>
      </c>
      <c r="H119" s="22">
        <f>'AveragesMedians - Testing Trend'!N119</f>
        <v>-41.35888888888889</v>
      </c>
      <c r="I119" s="17">
        <f>AVERAGEA(H119:H128)</f>
        <v>-36.14704545454545</v>
      </c>
      <c r="J119" s="17">
        <f>MEDIAN(H119:H128)</f>
        <v>-40.43777777777778</v>
      </c>
      <c r="K119" s="17">
        <f>0.0124*A119-18.592+$H$3*SIN((A119+$J$3)/$I$3)</f>
        <v>5.80802637755735</v>
      </c>
      <c r="L119" s="17">
        <f>0.0112*A119-19.907+$H$5*SIN((A119+$J$5)/$I$5)</f>
        <v>1.736813619655874</v>
      </c>
      <c r="M119" s="17">
        <f>0.0084*A119-11.089+$H$6*SIN((A119+$J$6)/$I$6)</f>
        <v>5.44302637755735</v>
      </c>
      <c r="N119" s="17">
        <f>0.0094*A119-16.621+$H$7*SIN((A119+$J$7)/$I$7)</f>
        <v>1.482213619655878</v>
      </c>
    </row>
    <row r="120" ht="20.7" customHeight="1">
      <c r="A120" s="14">
        <v>1968</v>
      </c>
      <c r="B120" s="14">
        <v>4</v>
      </c>
      <c r="C120" s="14">
        <f>AVERAGE(B120:B129)</f>
        <v>5.5</v>
      </c>
      <c r="D120" s="14">
        <f>MEDIAN(B120:B129)</f>
        <v>5</v>
      </c>
      <c r="E120" s="14">
        <v>0</v>
      </c>
      <c r="F120" s="14">
        <f>AVERAGE(E120:E129)</f>
        <v>1.545454545454545</v>
      </c>
      <c r="G120" s="14">
        <f>MEDIAN(E120:E129)</f>
        <v>1.5</v>
      </c>
      <c r="H120" s="22">
        <f>'AveragesMedians - Testing Trend'!N120</f>
        <v>-39.51666666666667</v>
      </c>
      <c r="I120" s="17">
        <f>AVERAGEA(H120:H129)</f>
        <v>-35.36440404040404</v>
      </c>
      <c r="J120" s="17">
        <f>MEDIAN(H120:H129)</f>
        <v>-39.01138888888889</v>
      </c>
      <c r="K120" s="17">
        <f>0.0124*A120-18.592+$H$3*SIN((A120+$J$3)/$I$3)</f>
        <v>5.659726607621229</v>
      </c>
      <c r="L120" s="17">
        <f>0.0112*A120-19.907+$H$5*SIN((A120+$J$5)/$I$5)</f>
        <v>1.655412502837817</v>
      </c>
      <c r="M120" s="17">
        <f>0.0084*A120-11.089+$H$6*SIN((A120+$J$6)/$I$6)</f>
        <v>5.290726607621227</v>
      </c>
      <c r="N120" s="17">
        <f>0.0094*A120-16.621+$H$7*SIN((A120+$J$7)/$I$7)</f>
        <v>1.399012502837821</v>
      </c>
    </row>
    <row r="121" ht="20.7" customHeight="1">
      <c r="A121" s="14">
        <v>1969</v>
      </c>
      <c r="B121" s="14">
        <v>12</v>
      </c>
      <c r="C121" s="14">
        <f>AVERAGE(B121:B130)</f>
        <v>5.6</v>
      </c>
      <c r="D121" s="14">
        <f>MEDIAN(B121:B130)</f>
        <v>5</v>
      </c>
      <c r="E121" s="14">
        <v>5</v>
      </c>
      <c r="F121" s="14">
        <f>AVERAGE(E121:E130)</f>
        <v>1.727272727272727</v>
      </c>
      <c r="G121" s="14">
        <f>MEDIAN(E121:E130)</f>
        <v>2</v>
      </c>
      <c r="H121" s="22">
        <f>'AveragesMedians - Testing Trend'!N121</f>
        <v>-31.19111111111111</v>
      </c>
      <c r="I121" s="17">
        <f>AVERAGEA(H121:H130)</f>
        <v>-35.01056565656566</v>
      </c>
      <c r="J121" s="17">
        <f>MEDIAN(H121:H130)</f>
        <v>-37.5345</v>
      </c>
      <c r="K121" s="17">
        <f>0.0124*A121-18.592+$H$3*SIN((A121+$J$3)/$I$3)</f>
        <v>5.512571472619403</v>
      </c>
      <c r="L121" s="17">
        <f>0.0112*A121-19.907+$H$5*SIN((A121+$J$5)/$I$5)</f>
        <v>1.577632449367665</v>
      </c>
      <c r="M121" s="17">
        <f>0.0084*A121-11.089+$H$6*SIN((A121+$J$6)/$I$6)</f>
        <v>5.139571472619403</v>
      </c>
      <c r="N121" s="17">
        <f>0.0094*A121-16.621+$H$7*SIN((A121+$J$7)/$I$7)</f>
        <v>1.319432449367666</v>
      </c>
    </row>
    <row r="122" ht="20.7" customHeight="1">
      <c r="A122" s="14">
        <v>1970</v>
      </c>
      <c r="B122" s="14">
        <v>5</v>
      </c>
      <c r="C122" s="14">
        <f>AVERAGE(B122:B131)</f>
        <v>4.9</v>
      </c>
      <c r="D122" s="14">
        <f>MEDIAN(B122:B131)</f>
        <v>5</v>
      </c>
      <c r="E122" s="14">
        <v>2</v>
      </c>
      <c r="F122" s="14">
        <f>AVERAGE(E122:E131)</f>
        <v>1.454545454545455</v>
      </c>
      <c r="G122" s="14">
        <f>MEDIAN(E122:E131)</f>
        <v>2</v>
      </c>
      <c r="H122" s="22">
        <f>'AveragesMedians - Testing Trend'!N122</f>
        <v>-38.50611111111112</v>
      </c>
      <c r="I122" s="17">
        <f>AVERAGEA(H122:H131)</f>
        <v>-34.76759898989899</v>
      </c>
      <c r="J122" s="17">
        <f>MEDIAN(H122:H131)</f>
        <v>-37.5345</v>
      </c>
      <c r="K122" s="17">
        <f>0.0124*A122-18.592+$H$3*SIN((A122+$J$3)/$I$3)</f>
        <v>5.367766678574572</v>
      </c>
      <c r="L122" s="17">
        <f>0.0112*A122-19.907+$H$5*SIN((A122+$J$5)/$I$5)</f>
        <v>1.504145852436496</v>
      </c>
      <c r="M122" s="17">
        <f>0.0084*A122-11.089+$H$6*SIN((A122+$J$6)/$I$6)</f>
        <v>4.990766678574568</v>
      </c>
      <c r="N122" s="17">
        <f>0.0094*A122-16.621+$H$7*SIN((A122+$J$7)/$I$7)</f>
        <v>1.244145852436498</v>
      </c>
    </row>
    <row r="123" ht="20.7" customHeight="1">
      <c r="A123" s="14">
        <v>1971</v>
      </c>
      <c r="B123" s="14">
        <v>6</v>
      </c>
      <c r="C123" s="14">
        <f>AVERAGE(B123:B132)</f>
        <v>5.3</v>
      </c>
      <c r="D123" s="14">
        <f>MEDIAN(B123:B132)</f>
        <v>5</v>
      </c>
      <c r="E123" s="14">
        <v>1</v>
      </c>
      <c r="F123" s="14">
        <f>AVERAGE(E123:E132)</f>
        <v>1.454545454545455</v>
      </c>
      <c r="G123" s="14">
        <f>MEDIAN(E123:E132)</f>
        <v>2</v>
      </c>
      <c r="H123" s="22">
        <f>'AveragesMedians - Testing Trend'!N123</f>
        <v>-46.35227777777778</v>
      </c>
      <c r="I123" s="17">
        <f>AVERAGEA(H123:H132)</f>
        <v>-33.93318484848484</v>
      </c>
      <c r="J123" s="17">
        <f>MEDIAN(H123:H132)</f>
        <v>-36.09366666666666</v>
      </c>
      <c r="K123" s="17">
        <f>0.0124*A123-18.592+$H$3*SIN((A123+$J$3)/$I$3)</f>
        <v>5.226500170750755</v>
      </c>
      <c r="L123" s="17">
        <f>0.0112*A123-19.907+$H$5*SIN((A123+$J$5)/$I$5)</f>
        <v>1.435592660987078</v>
      </c>
      <c r="M123" s="17">
        <f>0.0084*A123-11.089+$H$6*SIN((A123+$J$6)/$I$6)</f>
        <v>4.845500170750753</v>
      </c>
      <c r="N123" s="17">
        <f>0.0094*A123-16.621+$H$7*SIN((A123+$J$7)/$I$7)</f>
        <v>1.173792660987081</v>
      </c>
    </row>
    <row r="124" ht="20.7" customHeight="1">
      <c r="A124" s="14">
        <v>1972</v>
      </c>
      <c r="B124" s="14">
        <v>3</v>
      </c>
      <c r="C124" s="14">
        <f>AVERAGE(B124:B133)</f>
        <v>5.4</v>
      </c>
      <c r="D124" s="14">
        <f>MEDIAN(B124:B133)</f>
        <v>5</v>
      </c>
      <c r="E124" s="14">
        <v>0</v>
      </c>
      <c r="F124" s="14">
        <f>AVERAGE(E124:E133)</f>
        <v>1.636363636363636</v>
      </c>
      <c r="G124" s="14">
        <f>MEDIAN(E124:E133)</f>
        <v>2</v>
      </c>
      <c r="H124" s="22">
        <f>'AveragesMedians - Testing Trend'!N124</f>
        <v>-35.17072222222222</v>
      </c>
      <c r="I124" s="17">
        <f>AVERAGEA(H124:H133)</f>
        <v>-32.61604343434343</v>
      </c>
      <c r="J124" s="17">
        <f>MEDIAN(H124:H133)</f>
        <v>-35.39758333333333</v>
      </c>
      <c r="K124" s="17">
        <f>0.0124*A124-18.592+$H$3*SIN((A124+$J$3)/$I$3)</f>
        <v>5.089933156739099</v>
      </c>
      <c r="L124" s="17">
        <f>0.0112*A124-19.907+$H$5*SIN((A124+$J$5)/$I$5)</f>
        <v>1.372575543828906</v>
      </c>
      <c r="M124" s="17">
        <f>0.0084*A124-11.089+$H$6*SIN((A124+$J$6)/$I$6)</f>
        <v>4.704933156739096</v>
      </c>
      <c r="N124" s="17">
        <f>0.0094*A124-16.621+$H$7*SIN((A124+$J$7)/$I$7)</f>
        <v>1.108975543828906</v>
      </c>
    </row>
    <row r="125" ht="20.7" customHeight="1">
      <c r="A125" s="14">
        <v>1973</v>
      </c>
      <c r="B125" s="14">
        <v>4</v>
      </c>
      <c r="C125" s="14">
        <f>AVERAGE(B125:B134)</f>
        <v>5.3</v>
      </c>
      <c r="D125" s="14">
        <f>MEDIAN(B125:B134)</f>
        <v>5</v>
      </c>
      <c r="E125" s="14">
        <v>1</v>
      </c>
      <c r="F125" s="14">
        <f>AVERAGE(E125:E134)</f>
        <v>1.727272727272727</v>
      </c>
      <c r="G125" s="14">
        <f>MEDIAN(E125:E134)</f>
        <v>2</v>
      </c>
      <c r="H125" s="22">
        <f>'AveragesMedians - Testing Trend'!N125</f>
        <v>-36.56288888888889</v>
      </c>
      <c r="I125" s="17">
        <f>AVERAGEA(H125:H134)</f>
        <v>-32.11216464646464</v>
      </c>
      <c r="J125" s="17">
        <f>MEDIAN(H125:H134)</f>
        <v>-34.18713888888888</v>
      </c>
      <c r="K125" s="17">
        <f>0.0124*A125-18.592+$H$3*SIN((A125+$J$3)/$I$3)</f>
        <v>4.959191331591459</v>
      </c>
      <c r="L125" s="17">
        <f>0.0112*A125-19.907+$H$5*SIN((A125+$J$5)/$I$5)</f>
        <v>1.315655335466882</v>
      </c>
      <c r="M125" s="17">
        <f>0.0084*A125-11.089+$H$6*SIN((A125+$J$6)/$I$6)</f>
        <v>4.570191331591458</v>
      </c>
      <c r="N125" s="17">
        <f>0.0094*A125-16.621+$H$7*SIN((A125+$J$7)/$I$7)</f>
        <v>1.050255335466886</v>
      </c>
    </row>
    <row r="126" ht="20.7" customHeight="1">
      <c r="A126" s="14">
        <v>1974</v>
      </c>
      <c r="B126" s="14">
        <v>4</v>
      </c>
      <c r="C126" s="14">
        <f>AVERAGE(B126:B135)</f>
        <v>5.2</v>
      </c>
      <c r="D126" s="14">
        <f>MEDIAN(B126:B135)</f>
        <v>5</v>
      </c>
      <c r="E126" s="14">
        <v>2</v>
      </c>
      <c r="F126" s="14">
        <f>AVERAGE(E126:E135)</f>
        <v>1.727272727272727</v>
      </c>
      <c r="G126" s="14">
        <f>MEDIAN(E126:E135)</f>
        <v>2</v>
      </c>
      <c r="H126" s="22">
        <f>'AveragesMedians - Testing Trend'!N126</f>
        <v>-42.56694444444444</v>
      </c>
      <c r="I126" s="17">
        <f>AVERAGEA(H126:H135)</f>
        <v>-31.26268484848485</v>
      </c>
      <c r="J126" s="17">
        <f>MEDIAN(H126:H135)</f>
        <v>-32.30677777777777</v>
      </c>
      <c r="K126" s="17">
        <f>0.0124*A126-18.592+$H$3*SIN((A126+$J$3)/$I$3)</f>
        <v>4.835356371310885</v>
      </c>
      <c r="L126" s="17">
        <f>0.0112*A126-19.907+$H$5*SIN((A126+$J$5)/$I$5)</f>
        <v>1.265346798058234</v>
      </c>
      <c r="M126" s="17">
        <f>0.0084*A126-11.089+$H$6*SIN((A126+$J$6)/$I$6)</f>
        <v>4.442356371310883</v>
      </c>
      <c r="N126" s="17">
        <f>0.0094*A126-16.621+$H$7*SIN((A126+$J$7)/$I$7)</f>
        <v>0.9981467980582386</v>
      </c>
    </row>
    <row r="127" ht="20.7" customHeight="1">
      <c r="A127" s="14">
        <v>1975</v>
      </c>
      <c r="B127" s="14">
        <v>6</v>
      </c>
      <c r="C127" s="14">
        <f>AVERAGE(B127:B136)</f>
        <v>5.3</v>
      </c>
      <c r="D127" s="14">
        <f>MEDIAN(B127:B136)</f>
        <v>5</v>
      </c>
      <c r="E127" s="14">
        <v>3</v>
      </c>
      <c r="F127" s="14">
        <f>AVERAGE(E127:E136)</f>
        <v>1.636363636363636</v>
      </c>
      <c r="G127" s="14">
        <f>MEDIAN(E127:E136)</f>
        <v>2</v>
      </c>
      <c r="H127" s="22">
        <f>'AveragesMedians - Testing Trend'!N127</f>
        <v>-44.87055555555555</v>
      </c>
      <c r="I127" s="17">
        <f>AVERAGEA(H127:H136)</f>
        <v>-30.25230606060606</v>
      </c>
      <c r="J127" s="17">
        <f>MEDIAN(H127:H136)</f>
        <v>-31.65825</v>
      </c>
      <c r="K127" s="17">
        <f>0.0124*A127-18.592+$H$3*SIN((A127+$J$3)/$I$3)</f>
        <v>4.719457758979214</v>
      </c>
      <c r="L127" s="17">
        <f>0.0112*A127-19.907+$H$5*SIN((A127+$J$5)/$I$5)</f>
        <v>1.222114731523051</v>
      </c>
      <c r="M127" s="17">
        <f>0.0084*A127-11.089+$H$6*SIN((A127+$J$6)/$I$6)</f>
        <v>4.322457758979214</v>
      </c>
      <c r="N127" s="17">
        <f>0.0094*A127-16.621+$H$7*SIN((A127+$J$7)/$I$7)</f>
        <v>0.953114731523052</v>
      </c>
    </row>
    <row r="128" ht="20.7" customHeight="1">
      <c r="A128" s="14">
        <v>1976</v>
      </c>
      <c r="B128" s="14">
        <v>6</v>
      </c>
      <c r="C128" s="14">
        <f>AVERAGE(B128:B137)</f>
        <v>5.4</v>
      </c>
      <c r="D128" s="14">
        <f>MEDIAN(B128:B137)</f>
        <v>5</v>
      </c>
      <c r="E128" s="14">
        <v>2</v>
      </c>
      <c r="F128" s="14">
        <f>AVERAGE(E128:E137)</f>
        <v>1.636363636363636</v>
      </c>
      <c r="G128" s="14">
        <f>MEDIAN(E128:E137)</f>
        <v>2</v>
      </c>
      <c r="H128" s="22">
        <f>'AveragesMedians - Testing Trend'!N128</f>
        <v>-41.52133333333333</v>
      </c>
      <c r="I128" s="17">
        <f>AVERAGEA(H128:H137)</f>
        <v>-29.16090707070707</v>
      </c>
      <c r="J128" s="17">
        <f>MEDIAN(H128:H137)</f>
        <v>-31.65825</v>
      </c>
      <c r="K128" s="17">
        <f>0.0124*A128-18.592+$H$3*SIN((A128+$J$3)/$I$3)</f>
        <v>4.612465005289976</v>
      </c>
      <c r="L128" s="17">
        <f>0.0112*A128-19.907+$H$5*SIN((A128+$J$5)/$I$5)</f>
        <v>1.186370461203214</v>
      </c>
      <c r="M128" s="17">
        <f>0.0084*A128-11.089+$H$6*SIN((A128+$J$6)/$I$6)</f>
        <v>4.211465005289974</v>
      </c>
      <c r="N128" s="17">
        <f>0.0094*A128-16.621+$H$7*SIN((A128+$J$7)/$I$7)</f>
        <v>0.9155704612032167</v>
      </c>
    </row>
    <row r="129" ht="20.7" customHeight="1">
      <c r="A129" s="14">
        <v>1977</v>
      </c>
      <c r="B129" s="14">
        <v>5</v>
      </c>
      <c r="C129" s="14">
        <f>AVERAGE(B129:B138)</f>
        <v>5.2</v>
      </c>
      <c r="D129" s="14">
        <f>MEDIAN(B129:B138)</f>
        <v>5</v>
      </c>
      <c r="E129" s="14">
        <v>1</v>
      </c>
      <c r="F129" s="14">
        <f>AVERAGE(E129:E138)</f>
        <v>1.454545454545455</v>
      </c>
      <c r="G129" s="14">
        <f>MEDIAN(E129:E138)</f>
        <v>1.5</v>
      </c>
      <c r="H129" s="22">
        <f>'AveragesMedians - Testing Trend'!N129</f>
        <v>-32.74983333333333</v>
      </c>
      <c r="I129" s="17">
        <f>AVERAGEA(H129:H138)</f>
        <v>-28.15158383838384</v>
      </c>
      <c r="J129" s="17">
        <f>MEDIAN(H129:H138)</f>
        <v>-30.93577777777778</v>
      </c>
      <c r="K129" s="17">
        <f>0.0124*A129-18.592+$H$3*SIN((A129+$J$3)/$I$3)</f>
        <v>4.51528032227281</v>
      </c>
      <c r="L129" s="17">
        <f>0.0112*A129-19.907+$H$5*SIN((A129+$J$5)/$I$5)</f>
        <v>1.158468729611103</v>
      </c>
      <c r="M129" s="17">
        <f>0.0084*A129-11.089+$H$6*SIN((A129+$J$6)/$I$6)</f>
        <v>4.110280322272811</v>
      </c>
      <c r="N129" s="17">
        <f>0.0094*A129-16.621+$H$7*SIN((A129+$J$7)/$I$7)</f>
        <v>0.8858687296111063</v>
      </c>
    </row>
    <row r="130" ht="20.7" customHeight="1">
      <c r="A130" s="14">
        <v>1978</v>
      </c>
      <c r="B130" s="14">
        <v>5</v>
      </c>
      <c r="C130" s="14">
        <f>AVERAGE(B130:B139)</f>
        <v>5</v>
      </c>
      <c r="D130" s="14">
        <f>MEDIAN(B130:B139)</f>
        <v>5</v>
      </c>
      <c r="E130" s="14">
        <v>2</v>
      </c>
      <c r="F130" s="14">
        <f>AVERAGE(E130:E139)</f>
        <v>1.454545454545455</v>
      </c>
      <c r="G130" s="14">
        <f>MEDIAN(E130:E139)</f>
        <v>1.5</v>
      </c>
      <c r="H130" s="22">
        <f>'AveragesMedians - Testing Trend'!N130</f>
        <v>-35.62444444444444</v>
      </c>
      <c r="I130" s="17">
        <f>AVERAGEA(H130:H139)</f>
        <v>-27.27281111111111</v>
      </c>
      <c r="J130" s="17">
        <f>MEDIAN(H130:H139)</f>
        <v>-30.02341666666667</v>
      </c>
      <c r="K130" s="17">
        <f>0.0124*A130-18.592+$H$3*SIN((A130+$J$3)/$I$3)</f>
        <v>4.428731805571946</v>
      </c>
      <c r="L130" s="17">
        <f>0.0112*A130-19.907+$H$5*SIN((A130+$J$5)/$I$5)</f>
        <v>1.138705015756393</v>
      </c>
      <c r="M130" s="17">
        <f>0.0084*A130-11.089+$H$6*SIN((A130+$J$6)/$I$6)</f>
        <v>4.019731805571942</v>
      </c>
      <c r="N130" s="17">
        <f>0.0094*A130-16.621+$H$7*SIN((A130+$J$7)/$I$7)</f>
        <v>0.8643050157563927</v>
      </c>
    </row>
    <row r="131" ht="20.7" customHeight="1">
      <c r="A131" s="14">
        <v>1979</v>
      </c>
      <c r="B131" s="14">
        <v>5</v>
      </c>
      <c r="C131" s="14">
        <f>AVERAGE(B131:B140)</f>
        <v>5</v>
      </c>
      <c r="D131" s="14">
        <f>MEDIAN(B131:B140)</f>
        <v>5</v>
      </c>
      <c r="E131" s="14">
        <v>2</v>
      </c>
      <c r="F131" s="14">
        <f>AVERAGE(E131:E140)</f>
        <v>1.545454545454545</v>
      </c>
      <c r="G131" s="14">
        <f>MEDIAN(E131:E140)</f>
        <v>1.5</v>
      </c>
      <c r="H131" s="22">
        <f>'AveragesMedians - Testing Trend'!N131</f>
        <v>-28.51847777777778</v>
      </c>
      <c r="I131" s="17">
        <f>AVERAGEA(H131:H140)</f>
        <v>-26.50939696969697</v>
      </c>
      <c r="J131" s="17">
        <f>MEDIAN(H131:H140)</f>
        <v>-29.47780555555556</v>
      </c>
      <c r="K131" s="17">
        <f>0.0124*A131-18.592+$H$3*SIN((A131+$J$3)/$I$3)</f>
        <v>4.35356717679795</v>
      </c>
      <c r="L131" s="17">
        <f>0.0112*A131-19.907+$H$5*SIN((A131+$J$5)/$I$5)</f>
        <v>1.127313302307695</v>
      </c>
      <c r="M131" s="17">
        <f>0.0084*A131-11.089+$H$6*SIN((A131+$J$6)/$I$6)</f>
        <v>3.940567176797948</v>
      </c>
      <c r="N131" s="17">
        <f>0.0094*A131-16.621+$H$7*SIN((A131+$J$7)/$I$7)</f>
        <v>0.8511133023076995</v>
      </c>
    </row>
    <row r="132" ht="20.7" customHeight="1">
      <c r="A132" s="14">
        <v>1980</v>
      </c>
      <c r="B132" s="14">
        <v>9</v>
      </c>
      <c r="C132" s="14">
        <f>AVERAGE(B132:B141)</f>
        <v>5.2</v>
      </c>
      <c r="D132" s="14">
        <f>MEDIAN(B132:B141)</f>
        <v>5</v>
      </c>
      <c r="E132" s="14">
        <v>2</v>
      </c>
      <c r="F132" s="14">
        <f>AVERAGE(E132:E141)</f>
        <v>1.545454545454545</v>
      </c>
      <c r="G132" s="14">
        <f>MEDIAN(E132:E141)</f>
        <v>1.5</v>
      </c>
      <c r="H132" s="22">
        <f>'AveragesMedians - Testing Trend'!N132</f>
        <v>-29.32755555555555</v>
      </c>
      <c r="I132" s="17">
        <f>AVERAGEA(H132:H141)</f>
        <v>-26.51390404040404</v>
      </c>
      <c r="J132" s="17">
        <f>MEDIAN(H132:H141)</f>
        <v>-29.47780555555556</v>
      </c>
      <c r="K132" s="17">
        <f>0.0124*A132-18.592+$H$3*SIN((A132+$J$3)/$I$3)</f>
        <v>4.290448133239955</v>
      </c>
      <c r="L132" s="17">
        <f>0.0112*A132-19.907+$H$5*SIN((A132+$J$5)/$I$5)</f>
        <v>1.124464307462002</v>
      </c>
      <c r="M132" s="17">
        <f>0.0084*A132-11.089+$H$6*SIN((A132+$J$6)/$I$6)</f>
        <v>3.873448133239951</v>
      </c>
      <c r="N132" s="17">
        <f>0.0094*A132-16.621+$H$7*SIN((A132+$J$7)/$I$7)</f>
        <v>0.8464643074620066</v>
      </c>
    </row>
    <row r="133" ht="20.7" customHeight="1">
      <c r="A133" s="14">
        <v>1981</v>
      </c>
      <c r="B133" s="14">
        <v>7</v>
      </c>
      <c r="C133" s="14">
        <f>AVERAGE(B133:B142)</f>
        <v>5.1</v>
      </c>
      <c r="D133" s="14">
        <f>MEDIAN(B133:B142)</f>
        <v>5</v>
      </c>
      <c r="E133" s="14">
        <v>3</v>
      </c>
      <c r="F133" s="14">
        <f>AVERAGE(E133:E142)</f>
        <v>1.454545454545455</v>
      </c>
      <c r="G133" s="14">
        <f>MEDIAN(E133:E142)</f>
        <v>1</v>
      </c>
      <c r="H133" s="22">
        <f>'AveragesMedians - Testing Trend'!N133</f>
        <v>-31.86372222222222</v>
      </c>
      <c r="I133" s="17">
        <f>AVERAGEA(H133:H142)</f>
        <v>-26.03219191919192</v>
      </c>
      <c r="J133" s="17">
        <f>MEDIAN(H133:H142)</f>
        <v>-29.09805555555556</v>
      </c>
      <c r="K133" s="17">
        <f>0.0124*A133-18.592+$H$3*SIN((A133+$J$3)/$I$3)</f>
        <v>4.239945347635256</v>
      </c>
      <c r="L133" s="17">
        <f>0.0112*A133-19.907+$H$5*SIN((A133+$J$5)/$I$5)</f>
        <v>1.130264194883052</v>
      </c>
      <c r="M133" s="17">
        <f>0.0084*A133-11.089+$H$6*SIN((A133+$J$6)/$I$6)</f>
        <v>3.818945347635255</v>
      </c>
      <c r="N133" s="17">
        <f>0.0094*A133-16.621+$H$7*SIN((A133+$J$7)/$I$7)</f>
        <v>0.850464194883054</v>
      </c>
    </row>
    <row r="134" ht="20.7" customHeight="1">
      <c r="A134" s="14">
        <v>1982</v>
      </c>
      <c r="B134" s="14">
        <v>2</v>
      </c>
      <c r="C134" s="14">
        <f>AVERAGE(B134:B143)</f>
        <v>4.8</v>
      </c>
      <c r="D134" s="14">
        <f>MEDIAN(B134:B143)</f>
        <v>4.5</v>
      </c>
      <c r="E134" s="14">
        <v>1</v>
      </c>
      <c r="F134" s="14">
        <f>AVERAGE(E134:E143)</f>
        <v>1.363636363636364</v>
      </c>
      <c r="G134" s="14">
        <f>MEDIAN(E134:E143)</f>
        <v>1</v>
      </c>
      <c r="H134" s="22">
        <f>'AveragesMedians - Testing Trend'!N134</f>
        <v>-29.62805555555556</v>
      </c>
      <c r="I134" s="17">
        <f>AVERAGEA(H134:H143)</f>
        <v>-25.39639393939394</v>
      </c>
      <c r="J134" s="17">
        <f>MEDIAN(H134:H143)</f>
        <v>-27.89747222222222</v>
      </c>
      <c r="K134" s="17">
        <f>0.0124*A134-18.592+$H$3*SIN((A134+$J$3)/$I$3)</f>
        <v>4.202534155782022</v>
      </c>
      <c r="L134" s="17">
        <f>0.0112*A134-19.907+$H$5*SIN((A134+$J$5)/$I$5)</f>
        <v>1.144753771457178</v>
      </c>
      <c r="M134" s="17">
        <f>0.0084*A134-11.089+$H$6*SIN((A134+$J$6)/$I$6)</f>
        <v>3.777534155782019</v>
      </c>
      <c r="N134" s="17">
        <f>0.0094*A134-16.621+$H$7*SIN((A134+$J$7)/$I$7)</f>
        <v>0.8631537714571804</v>
      </c>
    </row>
    <row r="135" ht="20.7" customHeight="1">
      <c r="A135" s="14">
        <v>1983</v>
      </c>
      <c r="B135" s="14">
        <v>3</v>
      </c>
      <c r="C135" s="14">
        <f>AVERAGE(B135:B144)</f>
        <v>5</v>
      </c>
      <c r="D135" s="14">
        <f>MEDIAN(B135:B144)</f>
        <v>4.5</v>
      </c>
      <c r="E135" s="14">
        <v>1</v>
      </c>
      <c r="F135" s="14">
        <f>AVERAGE(E135:E144)</f>
        <v>1.363636363636364</v>
      </c>
      <c r="G135" s="14">
        <f>MEDIAN(E135:E144)</f>
        <v>1</v>
      </c>
      <c r="H135" s="22">
        <f>'AveragesMedians - Testing Trend'!N135</f>
        <v>-27.21861111111111</v>
      </c>
      <c r="I135" s="17">
        <f>AVERAGEA(H135:H144)</f>
        <v>-25.30881313131313</v>
      </c>
      <c r="J135" s="17">
        <f>MEDIAN(H135:H144)</f>
        <v>-27.89747222222222</v>
      </c>
      <c r="K135" s="17">
        <f>0.0124*A135-18.592+$H$3*SIN((A135+$J$3)/$I$3)</f>
        <v>4.178590964581945</v>
      </c>
      <c r="L135" s="17">
        <f>0.0112*A135-19.907+$H$5*SIN((A135+$J$5)/$I$5)</f>
        <v>1.167908178929037</v>
      </c>
      <c r="M135" s="17">
        <f>0.0084*A135-11.089+$H$6*SIN((A135+$J$6)/$I$6)</f>
        <v>3.749590964581944</v>
      </c>
      <c r="N135" s="17">
        <f>0.0094*A135-16.621+$H$7*SIN((A135+$J$7)/$I$7)</f>
        <v>0.8845081789290399</v>
      </c>
    </row>
    <row r="136" ht="20.7" customHeight="1">
      <c r="A136" s="14">
        <v>1984</v>
      </c>
      <c r="B136" s="14">
        <v>5</v>
      </c>
      <c r="C136" s="14">
        <f>AVERAGE(B136:B145)</f>
        <v>5.1</v>
      </c>
      <c r="D136" s="14">
        <f>MEDIAN(B136:B145)</f>
        <v>4.5</v>
      </c>
      <c r="E136" s="14">
        <v>1</v>
      </c>
      <c r="F136" s="14">
        <f>AVERAGE(E136:E145)</f>
        <v>1.363636363636364</v>
      </c>
      <c r="G136" s="14">
        <f>MEDIAN(E136:E145)</f>
        <v>1</v>
      </c>
      <c r="H136" s="22">
        <f>'AveragesMedians - Testing Trend'!N136</f>
        <v>-31.45277777777778</v>
      </c>
      <c r="I136" s="17">
        <f>AVERAGEA(H136:H145)</f>
        <v>-25.42195454545455</v>
      </c>
      <c r="J136" s="17">
        <f>MEDIAN(H136:H145)</f>
        <v>-28.51561111111111</v>
      </c>
      <c r="K136" s="17">
        <f>0.0124*A136-18.592+$H$3*SIN((A136+$J$3)/$I$3)</f>
        <v>4.168390407656265</v>
      </c>
      <c r="L136" s="17">
        <f>0.0112*A136-19.907+$H$5*SIN((A136+$J$5)/$I$5)</f>
        <v>1.199637081747311</v>
      </c>
      <c r="M136" s="17">
        <f>0.0084*A136-11.089+$H$6*SIN((A136+$J$6)/$I$6)</f>
        <v>3.735390407656263</v>
      </c>
      <c r="N136" s="17">
        <f>0.0094*A136-16.621+$H$7*SIN((A136+$J$7)/$I$7)</f>
        <v>0.9144370817473113</v>
      </c>
    </row>
    <row r="137" ht="20.7" customHeight="1">
      <c r="A137" s="14">
        <v>1985</v>
      </c>
      <c r="B137" s="14">
        <v>7</v>
      </c>
      <c r="C137" s="14">
        <f>AVERAGE(B137:B146)</f>
        <v>4.9</v>
      </c>
      <c r="D137" s="14">
        <f>MEDIAN(B137:B146)</f>
        <v>4</v>
      </c>
      <c r="E137" s="14">
        <v>3</v>
      </c>
      <c r="F137" s="14">
        <f>AVERAGE(E137:E146)</f>
        <v>1.272727272727273</v>
      </c>
      <c r="G137" s="14">
        <f>MEDIAN(E137:E146)</f>
        <v>1</v>
      </c>
      <c r="H137" s="22">
        <f>'AveragesMedians - Testing Trend'!N137</f>
        <v>-32.86516666666667</v>
      </c>
      <c r="I137" s="17">
        <f>AVERAGEA(H137:H146)</f>
        <v>-25.02065151515152</v>
      </c>
      <c r="J137" s="17">
        <f>MEDIAN(H137:H146)</f>
        <v>-27.84502777777778</v>
      </c>
      <c r="K137" s="17">
        <f>0.0124*A137-18.592+$H$3*SIN((A137+$J$3)/$I$3)</f>
        <v>4.172103270029258</v>
      </c>
      <c r="L137" s="17">
        <f>0.0112*A137-19.907+$H$5*SIN((A137+$J$5)/$I$5)</f>
        <v>1.239785349700941</v>
      </c>
      <c r="M137" s="17">
        <f>0.0084*A137-11.089+$H$6*SIN((A137+$J$6)/$I$6)</f>
        <v>3.735103270029255</v>
      </c>
      <c r="N137" s="17">
        <f>0.0094*A137-16.621+$H$7*SIN((A137+$J$7)/$I$7)</f>
        <v>0.9527853497009455</v>
      </c>
    </row>
    <row r="138" ht="20.7" customHeight="1">
      <c r="A138" s="14">
        <v>1986</v>
      </c>
      <c r="B138" s="14">
        <v>4</v>
      </c>
      <c r="C138" s="14">
        <f>AVERAGE(B138:B147)</f>
        <v>5.3</v>
      </c>
      <c r="D138" s="14">
        <f>MEDIAN(B138:B147)</f>
        <v>4</v>
      </c>
      <c r="E138" s="14">
        <v>0</v>
      </c>
      <c r="F138" s="14">
        <f>AVERAGE(E138:E147)</f>
        <v>1.454545454545455</v>
      </c>
      <c r="G138" s="14">
        <f>MEDIAN(E138:E147)</f>
        <v>1</v>
      </c>
      <c r="H138" s="22">
        <f>'AveragesMedians - Testing Trend'!N138</f>
        <v>-30.41877777777778</v>
      </c>
      <c r="I138" s="17">
        <f>AVERAGEA(H138:H147)</f>
        <v>-24.40779292929293</v>
      </c>
      <c r="J138" s="17">
        <f>MEDIAN(H138:H147)</f>
        <v>-27.13266666666667</v>
      </c>
      <c r="K138" s="17">
        <f>0.0124*A138-18.592+$H$3*SIN((A138+$J$3)/$I$3)</f>
        <v>4.18979519756155</v>
      </c>
      <c r="L138" s="17">
        <f>0.0112*A138-19.907+$H$5*SIN((A138+$J$5)/$I$5)</f>
        <v>1.288134230187479</v>
      </c>
      <c r="M138" s="17">
        <f>0.0084*A138-11.089+$H$6*SIN((A138+$J$6)/$I$6)</f>
        <v>3.748795197561545</v>
      </c>
      <c r="N138" s="17">
        <f>0.0094*A138-16.621+$H$7*SIN((A138+$J$7)/$I$7)</f>
        <v>0.9993342301874839</v>
      </c>
    </row>
    <row r="139" ht="20.7" customHeight="1">
      <c r="A139" s="14">
        <v>1987</v>
      </c>
      <c r="B139" s="14">
        <v>3</v>
      </c>
      <c r="C139" s="14">
        <f>AVERAGE(B139:B148)</f>
        <v>5.8</v>
      </c>
      <c r="D139" s="14">
        <f>MEDIAN(B139:B148)</f>
        <v>4.5</v>
      </c>
      <c r="E139" s="14">
        <v>1</v>
      </c>
      <c r="F139" s="14">
        <f>AVERAGE(E139:E148)</f>
        <v>2</v>
      </c>
      <c r="G139" s="14">
        <f>MEDIAN(E139:E148)</f>
        <v>1.5</v>
      </c>
      <c r="H139" s="22">
        <f>'AveragesMedians - Testing Trend'!N139</f>
        <v>-23.08333333333333</v>
      </c>
      <c r="I139" s="17">
        <f>AVERAGEA(H139:H148)</f>
        <v>-24.05526767676768</v>
      </c>
      <c r="J139" s="17">
        <f>MEDIAN(H139:H148)</f>
        <v>-26.78972222222222</v>
      </c>
      <c r="K139" s="17">
        <f>0.0124*A139-18.592+$H$3*SIN((A139+$J$3)/$I$3)</f>
        <v>4.221426200885846</v>
      </c>
      <c r="L139" s="17">
        <f>0.0112*A139-19.907+$H$5*SIN((A139+$J$5)/$I$5)</f>
        <v>1.344403001254968</v>
      </c>
      <c r="M139" s="17">
        <f>0.0084*A139-11.089+$H$6*SIN((A139+$J$6)/$I$6)</f>
        <v>3.776426200885843</v>
      </c>
      <c r="N139" s="17">
        <f>0.0094*A139-16.621+$H$7*SIN((A139+$J$7)/$I$7)</f>
        <v>1.05380300125497</v>
      </c>
    </row>
    <row r="140" ht="20.7" customHeight="1">
      <c r="A140" s="14">
        <v>1988</v>
      </c>
      <c r="B140" s="14">
        <v>5</v>
      </c>
      <c r="C140" s="14">
        <f>AVERAGE(B140:B149)</f>
        <v>5.8</v>
      </c>
      <c r="D140" s="14">
        <f>MEDIAN(B140:B149)</f>
        <v>4.5</v>
      </c>
      <c r="E140" s="14">
        <v>3</v>
      </c>
      <c r="F140" s="14">
        <f>AVERAGE(E140:E149)</f>
        <v>2</v>
      </c>
      <c r="G140" s="14">
        <f>MEDIAN(E140:E149)</f>
        <v>1.5</v>
      </c>
      <c r="H140" s="22">
        <f>'AveragesMedians - Testing Trend'!N140</f>
        <v>-27.22688888888889</v>
      </c>
      <c r="I140" s="17">
        <f>AVERAGEA(H140:H149)</f>
        <v>-23.66808585858586</v>
      </c>
      <c r="J140" s="17">
        <f>MEDIAN(H140:H149)</f>
        <v>-26.78972222222222</v>
      </c>
      <c r="K140" s="17">
        <f>0.0124*A140-18.592+$H$3*SIN((A140+$J$3)/$I$3)</f>
        <v>4.266850957593499</v>
      </c>
      <c r="L140" s="17">
        <f>0.0112*A140-19.907+$H$5*SIN((A140+$J$5)/$I$5)</f>
        <v>1.408251092926076</v>
      </c>
      <c r="M140" s="17">
        <f>0.0084*A140-11.089+$H$6*SIN((A140+$J$6)/$I$6)</f>
        <v>3.817850957593496</v>
      </c>
      <c r="N140" s="17">
        <f>0.0094*A140-16.621+$H$7*SIN((A140+$J$7)/$I$7)</f>
        <v>1.115851092926079</v>
      </c>
    </row>
    <row r="141" ht="20.7" customHeight="1">
      <c r="A141" s="14">
        <v>1989</v>
      </c>
      <c r="B141" s="14">
        <v>7</v>
      </c>
      <c r="C141" s="14">
        <f>AVERAGE(B141:B150)</f>
        <v>6.3</v>
      </c>
      <c r="D141" s="14">
        <f>MEDIAN(B141:B150)</f>
        <v>5.5</v>
      </c>
      <c r="E141" s="14">
        <v>2</v>
      </c>
      <c r="F141" s="14">
        <f>AVERAGE(E141:E150)</f>
        <v>2</v>
      </c>
      <c r="G141" s="14">
        <f>MEDIAN(E141:E150)</f>
        <v>1.5</v>
      </c>
      <c r="H141" s="22">
        <f>'AveragesMedians - Testing Trend'!N141</f>
        <v>-28.56805555555556</v>
      </c>
      <c r="I141" s="17">
        <f>AVERAGEA(H141:H150)</f>
        <v>-22.74528282828283</v>
      </c>
      <c r="J141" s="17">
        <f>MEDIAN(H141:H150)</f>
        <v>-26.33236111111111</v>
      </c>
      <c r="K141" s="17">
        <f>0.0124*A141-18.592+$H$3*SIN((A141+$J$3)/$I$3)</f>
        <v>4.325819910388471</v>
      </c>
      <c r="L141" s="17">
        <f>0.0112*A141-19.907+$H$5*SIN((A141+$J$5)/$I$5)</f>
        <v>1.479280660774111</v>
      </c>
      <c r="M141" s="17">
        <f>0.0084*A141-11.089+$H$6*SIN((A141+$J$6)/$I$6)</f>
        <v>3.87281991038847</v>
      </c>
      <c r="N141" s="17">
        <f>0.0094*A141-16.621+$H$7*SIN((A141+$J$7)/$I$7)</f>
        <v>1.185080660774111</v>
      </c>
    </row>
    <row r="142" ht="20.7" customHeight="1">
      <c r="A142" s="14">
        <v>1990</v>
      </c>
      <c r="B142" s="14">
        <v>8</v>
      </c>
      <c r="C142" s="14">
        <f>AVERAGE(B142:B151)</f>
        <v>6.4</v>
      </c>
      <c r="D142" s="14">
        <f>MEDIAN(B142:B151)</f>
        <v>6</v>
      </c>
      <c r="E142" s="14">
        <v>1</v>
      </c>
      <c r="F142" s="14">
        <f>AVERAGE(E142:E151)</f>
        <v>2.272727272727273</v>
      </c>
      <c r="G142" s="14">
        <f>MEDIAN(E142:E151)</f>
        <v>1.5</v>
      </c>
      <c r="H142" s="22">
        <f>'AveragesMedians - Testing Trend'!N142</f>
        <v>-24.02872222222222</v>
      </c>
      <c r="I142" s="17">
        <f>AVERAGEA(H142:H151)</f>
        <v>-22.58552525252525</v>
      </c>
      <c r="J142" s="17">
        <f>MEDIAN(H142:H151)</f>
        <v>-26.33236111111111</v>
      </c>
      <c r="K142" s="17">
        <f>0.0124*A142-18.592+$H$3*SIN((A142+$J$3)/$I$3)</f>
        <v>4.397981152910295</v>
      </c>
      <c r="L142" s="17">
        <f>0.0112*A142-19.907+$H$5*SIN((A142+$J$5)/$I$5)</f>
        <v>1.557039592303355</v>
      </c>
      <c r="M142" s="17">
        <f>0.0084*A142-11.089+$H$6*SIN((A142+$J$6)/$I$6)</f>
        <v>3.940981152910292</v>
      </c>
      <c r="N142" s="17">
        <f>0.0094*A142-16.621+$H$7*SIN((A142+$J$7)/$I$7)</f>
        <v>1.261039592303355</v>
      </c>
    </row>
    <row r="143" ht="20.7" customHeight="1">
      <c r="A143" s="14">
        <v>1991</v>
      </c>
      <c r="B143" s="14">
        <v>4</v>
      </c>
      <c r="C143" s="14">
        <f>AVERAGE(B143:B152)</f>
        <v>6.4</v>
      </c>
      <c r="D143" s="14">
        <f>MEDIAN(B143:B152)</f>
        <v>6</v>
      </c>
      <c r="E143" s="14">
        <v>2</v>
      </c>
      <c r="F143" s="14">
        <f>AVERAGE(E143:E152)</f>
        <v>2.454545454545455</v>
      </c>
      <c r="G143" s="14">
        <f>MEDIAN(E143:E152)</f>
        <v>2.5</v>
      </c>
      <c r="H143" s="22">
        <f>'AveragesMedians - Testing Trend'!N143</f>
        <v>-24.86994444444444</v>
      </c>
      <c r="I143" s="17">
        <f>AVERAGEA(H143:H152)</f>
        <v>-22.61892424242424</v>
      </c>
      <c r="J143" s="17">
        <f>MEDIAN(H143:H152)</f>
        <v>-26.33236111111111</v>
      </c>
      <c r="K143" s="17">
        <f>0.0124*A143-18.592+$H$3*SIN((A143+$J$3)/$I$3)</f>
        <v>4.482883088975381</v>
      </c>
      <c r="L143" s="17">
        <f>0.0112*A143-19.907+$H$5*SIN((A143+$J$5)/$I$5)</f>
        <v>1.641024923415486</v>
      </c>
      <c r="M143" s="17">
        <f>0.0084*A143-11.089+$H$6*SIN((A143+$J$6)/$I$6)</f>
        <v>4.021883088975381</v>
      </c>
      <c r="N143" s="17">
        <f>0.0094*A143-16.621+$H$7*SIN((A143+$J$7)/$I$7)</f>
        <v>1.343224923415491</v>
      </c>
    </row>
    <row r="144" ht="20.7" customHeight="1">
      <c r="A144" s="14">
        <v>1992</v>
      </c>
      <c r="B144" s="14">
        <v>4</v>
      </c>
      <c r="C144" s="14">
        <f>AVERAGE(B144:B153)</f>
        <v>6.9</v>
      </c>
      <c r="D144" s="14">
        <f>MEDIAN(B144:B153)</f>
        <v>8</v>
      </c>
      <c r="E144" s="14">
        <v>1</v>
      </c>
      <c r="F144" s="14">
        <f>AVERAGE(E144:E153)</f>
        <v>2.636363636363636</v>
      </c>
      <c r="G144" s="14">
        <f>MEDIAN(E144:E153)</f>
        <v>3</v>
      </c>
      <c r="H144" s="22">
        <f>'AveragesMedians - Testing Trend'!N144</f>
        <v>-28.66466666666667</v>
      </c>
      <c r="I144" s="17">
        <f>AVERAGEA(H144:H153)</f>
        <v>-22.15478787878788</v>
      </c>
      <c r="J144" s="17">
        <f>MEDIAN(H144:H153)</f>
        <v>-26.33236111111111</v>
      </c>
      <c r="K144" s="17">
        <f>0.0124*A144-18.592+$H$3*SIN((A144+$J$3)/$I$3)</f>
        <v>4.579977845141947</v>
      </c>
      <c r="L144" s="17">
        <f>0.0112*A144-19.907+$H$5*SIN((A144+$J$5)/$I$5)</f>
        <v>1.730686639144957</v>
      </c>
      <c r="M144" s="17">
        <f>0.0084*A144-11.089+$H$6*SIN((A144+$J$6)/$I$6)</f>
        <v>4.114977845141945</v>
      </c>
      <c r="N144" s="17">
        <f>0.0094*A144-16.621+$H$7*SIN((A144+$J$7)/$I$7)</f>
        <v>1.431086639144959</v>
      </c>
    </row>
    <row r="145" ht="20.7" customHeight="1">
      <c r="A145" s="14">
        <v>1993</v>
      </c>
      <c r="B145" s="14">
        <v>4</v>
      </c>
      <c r="C145" s="14">
        <f>AVERAGE(B145:B154)</f>
        <v>6.9</v>
      </c>
      <c r="D145" s="14">
        <f>MEDIAN(B145:B154)</f>
        <v>8</v>
      </c>
      <c r="E145" s="14">
        <v>1</v>
      </c>
      <c r="F145" s="14">
        <f>AVERAGE(E145:E154)</f>
        <v>2.727272727272727</v>
      </c>
      <c r="G145" s="14">
        <f>MEDIAN(E145:E154)</f>
        <v>3</v>
      </c>
      <c r="H145" s="22">
        <f>'AveragesMedians - Testing Trend'!N145</f>
        <v>-28.46316666666667</v>
      </c>
      <c r="I145" s="17">
        <f>AVERAGEA(H145:H154)</f>
        <v>-21.21859595959596</v>
      </c>
      <c r="J145" s="17">
        <f>MEDIAN(H145:H154)</f>
        <v>-25.25991666666667</v>
      </c>
      <c r="K145" s="17">
        <f>0.0124*A145-18.592+$H$3*SIN((A145+$J$3)/$I$3)</f>
        <v>4.688625410810526</v>
      </c>
      <c r="L145" s="17">
        <f>0.0112*A145-19.907+$H$5*SIN((A145+$J$5)/$I$5)</f>
        <v>1.825431829942261</v>
      </c>
      <c r="M145" s="17">
        <f>0.0084*A145-11.089+$H$6*SIN((A145+$J$6)/$I$6)</f>
        <v>4.219625410810523</v>
      </c>
      <c r="N145" s="17">
        <f>0.0094*A145-16.621+$H$7*SIN((A145+$J$7)/$I$7)</f>
        <v>1.524031829942264</v>
      </c>
    </row>
    <row r="146" ht="20.7" customHeight="1">
      <c r="A146" s="14">
        <v>1994</v>
      </c>
      <c r="B146" s="14">
        <v>3</v>
      </c>
      <c r="C146" s="14">
        <f>AVERAGE(B146:B155)</f>
        <v>7.2</v>
      </c>
      <c r="D146" s="14">
        <f>MEDIAN(B146:B155)</f>
        <v>8</v>
      </c>
      <c r="E146" s="14">
        <v>0</v>
      </c>
      <c r="F146" s="14">
        <f>AVERAGE(E146:E155)</f>
        <v>2.909090909090909</v>
      </c>
      <c r="G146" s="14">
        <f>MEDIAN(E146:E155)</f>
        <v>3</v>
      </c>
      <c r="H146" s="22">
        <f>'AveragesMedians - Testing Trend'!N146</f>
        <v>-27.03844444444444</v>
      </c>
      <c r="I146" s="17">
        <f>AVERAGEA(H146:H155)</f>
        <v>-20.07651515151515</v>
      </c>
      <c r="J146" s="17">
        <f>MEDIAN(H146:H155)</f>
        <v>-22.08027777777778</v>
      </c>
      <c r="K146" s="17">
        <f>0.0124*A146-18.592+$H$3*SIN((A146+$J$3)/$I$3)</f>
        <v>4.808098474574964</v>
      </c>
      <c r="L146" s="17">
        <f>0.0112*A146-19.907+$H$5*SIN((A146+$J$5)/$I$5)</f>
        <v>1.924629172097849</v>
      </c>
      <c r="M146" s="17">
        <f>0.0084*A146-11.089+$H$6*SIN((A146+$J$6)/$I$6)</f>
        <v>4.335098474574959</v>
      </c>
      <c r="N146" s="17">
        <f>0.0094*A146-16.621+$H$7*SIN((A146+$J$7)/$I$7)</f>
        <v>1.621429172097852</v>
      </c>
    </row>
    <row r="147" ht="20.7" customHeight="1">
      <c r="A147" s="14">
        <v>1995</v>
      </c>
      <c r="B147" s="14">
        <v>11</v>
      </c>
      <c r="C147" s="14">
        <f>AVERAGE(B147:B156)</f>
        <v>7.8</v>
      </c>
      <c r="D147" s="14">
        <f>MEDIAN(B147:B156)</f>
        <v>8.5</v>
      </c>
      <c r="E147" s="14">
        <v>5</v>
      </c>
      <c r="F147" s="14">
        <f>AVERAGE(E147:E156)</f>
        <v>3.454545454545455</v>
      </c>
      <c r="G147" s="14">
        <f>MEDIAN(E147:E156)</f>
        <v>3.5</v>
      </c>
      <c r="H147" s="22">
        <f>'AveragesMedians - Testing Trend'!N147</f>
        <v>-26.12372222222222</v>
      </c>
      <c r="I147" s="17">
        <f>AVERAGEA(H147:H156)</f>
        <v>-19.05273737373737</v>
      </c>
      <c r="J147" s="17">
        <f>MEDIAN(H147:H156)</f>
        <v>-19.29438888888889</v>
      </c>
      <c r="K147" s="17">
        <f>0.0124*A147-18.592+$H$3*SIN((A147+$J$3)/$I$3)</f>
        <v>4.937587920277089</v>
      </c>
      <c r="L147" s="17">
        <f>0.0112*A147-19.907+$H$5*SIN((A147+$J$5)/$I$5)</f>
        <v>2.027613698449012</v>
      </c>
      <c r="M147" s="17">
        <f>0.0084*A147-11.089+$H$6*SIN((A147+$J$6)/$I$6)</f>
        <v>4.460587920277087</v>
      </c>
      <c r="N147" s="17">
        <f>0.0094*A147-16.621+$H$7*SIN((A147+$J$7)/$I$7)</f>
        <v>1.722613698449012</v>
      </c>
    </row>
    <row r="148" ht="20.7" customHeight="1">
      <c r="A148" s="14">
        <v>1996</v>
      </c>
      <c r="B148" s="14">
        <v>9</v>
      </c>
      <c r="C148" s="14">
        <f>AVERAGE(B148:B157)</f>
        <v>8.199999999999999</v>
      </c>
      <c r="D148" s="14">
        <f>MEDIAN(B148:B157)</f>
        <v>8.5</v>
      </c>
      <c r="E148" s="14">
        <v>6</v>
      </c>
      <c r="F148" s="14">
        <f>AVERAGE(E148:E157)</f>
        <v>3.636363636363636</v>
      </c>
      <c r="G148" s="14">
        <f>MEDIAN(E148:E157)</f>
        <v>3.5</v>
      </c>
      <c r="H148" s="22">
        <f>'AveragesMedians - Testing Trend'!N148</f>
        <v>-26.541</v>
      </c>
      <c r="I148" s="17">
        <f>AVERAGEA(H148:H157)</f>
        <v>-18.14263636363636</v>
      </c>
      <c r="J148" s="17">
        <f>MEDIAN(H148:H157)</f>
        <v>-18.59544444444445</v>
      </c>
      <c r="K148" s="17">
        <f>0.0124*A148-18.592+$H$3*SIN((A148+$J$3)/$I$3)</f>
        <v>5.07620894123319</v>
      </c>
      <c r="L148" s="17">
        <f>0.0112*A148-19.907+$H$5*SIN((A148+$J$5)/$I$5)</f>
        <v>2.133691823319476</v>
      </c>
      <c r="M148" s="17">
        <f>0.0084*A148-11.089+$H$6*SIN((A148+$J$6)/$I$6)</f>
        <v>4.595208941233187</v>
      </c>
      <c r="N148" s="17">
        <f>0.0094*A148-16.621+$H$7*SIN((A148+$J$7)/$I$7)</f>
        <v>1.826891823319477</v>
      </c>
    </row>
    <row r="149" ht="20.7" customHeight="1">
      <c r="A149" s="14">
        <v>1997</v>
      </c>
      <c r="B149" s="14">
        <v>3</v>
      </c>
      <c r="C149" s="14">
        <f>AVERAGE(B149:B158)</f>
        <v>7.8</v>
      </c>
      <c r="D149" s="14">
        <f>MEDIAN(B149:B158)</f>
        <v>8</v>
      </c>
      <c r="E149" s="14">
        <v>1</v>
      </c>
      <c r="F149" s="14">
        <f>AVERAGE(E149:E158)</f>
        <v>3.272727272727273</v>
      </c>
      <c r="G149" s="14">
        <f>MEDIAN(E149:E158)</f>
        <v>3</v>
      </c>
      <c r="H149" s="22">
        <f>'AveragesMedians - Testing Trend'!N149</f>
        <v>-18.82433333333334</v>
      </c>
      <c r="I149" s="17">
        <f>AVERAGEA(H149:H158)</f>
        <v>-17.16078282828283</v>
      </c>
      <c r="J149" s="17">
        <f>MEDIAN(H149:H158)</f>
        <v>-17.72130555555556</v>
      </c>
      <c r="K149" s="17">
        <f>0.0124*A149-18.592+$H$3*SIN((A149+$J$3)/$I$3)</f>
        <v>5.223007726428855</v>
      </c>
      <c r="L149" s="17">
        <f>0.0112*A149-19.907+$H$5*SIN((A149+$J$5)/$I$5)</f>
        <v>2.242146583719764</v>
      </c>
      <c r="M149" s="17">
        <f>0.0084*A149-11.089+$H$6*SIN((A149+$J$6)/$I$6)</f>
        <v>4.738007726428854</v>
      </c>
      <c r="N149" s="17">
        <f>0.0094*A149-16.621+$H$7*SIN((A149+$J$7)/$I$7)</f>
        <v>1.933546583719769</v>
      </c>
    </row>
    <row r="150" ht="20.7" customHeight="1">
      <c r="A150" s="14">
        <v>1998</v>
      </c>
      <c r="B150" s="14">
        <v>10</v>
      </c>
      <c r="C150" s="14">
        <f>AVERAGE(B150:B159)</f>
        <v>8.1</v>
      </c>
      <c r="D150" s="14">
        <f>MEDIAN(B150:B159)</f>
        <v>8</v>
      </c>
      <c r="E150" s="14">
        <v>3</v>
      </c>
      <c r="F150" s="14">
        <f>AVERAGE(E150:E159)</f>
        <v>3.363636363636364</v>
      </c>
      <c r="G150" s="14">
        <f>MEDIAN(E150:E159)</f>
        <v>3</v>
      </c>
      <c r="H150" s="22">
        <f>'AveragesMedians - Testing Trend'!N150</f>
        <v>-17.07605555555556</v>
      </c>
      <c r="I150" s="17">
        <f>AVERAGEA(H150:H159)</f>
        <v>-17.3165202020202</v>
      </c>
      <c r="J150" s="17">
        <f>MEDIAN(H150:H159)</f>
        <v>-17.72130555555556</v>
      </c>
      <c r="K150" s="17">
        <f>0.0124*A150-18.592+$H$3*SIN((A150+$J$3)/$I$3)</f>
        <v>5.37696866815741</v>
      </c>
      <c r="L150" s="17">
        <f>0.0112*A150-19.907+$H$5*SIN((A150+$J$5)/$I$5)</f>
        <v>2.352243057202259</v>
      </c>
      <c r="M150" s="17">
        <f>0.0084*A150-11.089+$H$6*SIN((A150+$J$6)/$I$6)</f>
        <v>4.887968668157407</v>
      </c>
      <c r="N150" s="17">
        <f>0.0094*A150-16.621+$H$7*SIN((A150+$J$7)/$I$7)</f>
        <v>2.041843057202262</v>
      </c>
    </row>
    <row r="151" ht="20.7" customHeight="1">
      <c r="A151" s="14">
        <v>1999</v>
      </c>
      <c r="B151" s="14">
        <v>8</v>
      </c>
      <c r="C151" s="14">
        <f>AVERAGE(B151:B160)</f>
        <v>7.9</v>
      </c>
      <c r="D151" s="14">
        <f>MEDIAN(B151:B160)</f>
        <v>8</v>
      </c>
      <c r="E151" s="14">
        <v>5</v>
      </c>
      <c r="F151" s="14">
        <f>AVERAGE(E151:E160)</f>
        <v>3.545454545454545</v>
      </c>
      <c r="G151" s="14">
        <f>MEDIAN(E151:E160)</f>
        <v>3.5</v>
      </c>
      <c r="H151" s="22">
        <f>'AveragesMedians - Testing Trend'!N151</f>
        <v>-26.81072222222222</v>
      </c>
      <c r="I151" s="17">
        <f>AVERAGEA(H151:H160)</f>
        <v>-17.53958585858586</v>
      </c>
      <c r="J151" s="17">
        <f>MEDIAN(H151:H160)</f>
        <v>-18.94816666666667</v>
      </c>
      <c r="K151" s="17">
        <f>0.0124*A151-18.592+$H$3*SIN((A151+$J$3)/$I$3)</f>
        <v>5.537022036635364</v>
      </c>
      <c r="L151" s="17">
        <f>0.0112*A151-19.907+$H$5*SIN((A151+$J$5)/$I$5)</f>
        <v>2.463233915429889</v>
      </c>
      <c r="M151" s="17">
        <f>0.0084*A151-11.089+$H$6*SIN((A151+$J$6)/$I$6)</f>
        <v>5.044022036635363</v>
      </c>
      <c r="N151" s="17">
        <f>0.0094*A151-16.621+$H$7*SIN((A151+$J$7)/$I$7)</f>
        <v>2.151033915429892</v>
      </c>
    </row>
    <row r="152" ht="20.7" customHeight="1">
      <c r="A152" s="14">
        <v>2000</v>
      </c>
      <c r="B152" s="14">
        <v>8</v>
      </c>
      <c r="C152" s="14">
        <f>AVERAGE(B152:B161)</f>
        <v>7.4</v>
      </c>
      <c r="D152" s="14">
        <f>MEDIAN(B152:B161)</f>
        <v>7.5</v>
      </c>
      <c r="E152" s="14">
        <v>3</v>
      </c>
      <c r="F152" s="14">
        <f>AVERAGE(E152:E161)</f>
        <v>3.272727272727273</v>
      </c>
      <c r="G152" s="14">
        <f>MEDIAN(E152:E161)</f>
        <v>3</v>
      </c>
      <c r="H152" s="22">
        <f>'AveragesMedians - Testing Trend'!N152</f>
        <v>-24.39611111111111</v>
      </c>
      <c r="I152" s="17">
        <f>AVERAGEA(H152:H161)</f>
        <v>-16.25041919191919</v>
      </c>
      <c r="J152" s="17">
        <f>MEDIAN(H152:H161)</f>
        <v>-17.23958333333334</v>
      </c>
      <c r="K152" s="17">
        <f>0.0124*A152-18.592+$H$3*SIN((A152+$J$3)/$I$3)</f>
        <v>5.702052063600899</v>
      </c>
      <c r="L152" s="17">
        <f>0.0112*A152-19.907+$H$5*SIN((A152+$J$5)/$I$5)</f>
        <v>2.574365071492395</v>
      </c>
      <c r="M152" s="17">
        <f>0.0084*A152-11.089+$H$6*SIN((A152+$J$6)/$I$6)</f>
        <v>5.205052063600897</v>
      </c>
      <c r="N152" s="17">
        <f>0.0094*A152-16.621+$H$7*SIN((A152+$J$7)/$I$7)</f>
        <v>2.260365071492399</v>
      </c>
    </row>
    <row r="153" ht="20.7" customHeight="1">
      <c r="A153" s="14">
        <v>2001</v>
      </c>
      <c r="B153" s="14">
        <v>9</v>
      </c>
      <c r="C153" s="14">
        <f>AVERAGE(B153:B162)</f>
        <v>7.8</v>
      </c>
      <c r="D153" s="14">
        <f>MEDIAN(B153:B162)</f>
        <v>7.5</v>
      </c>
      <c r="E153" s="14">
        <v>4</v>
      </c>
      <c r="F153" s="14">
        <f>AVERAGE(E153:E162)</f>
        <v>3.454545454545455</v>
      </c>
      <c r="G153" s="14">
        <f>MEDIAN(E153:E162)</f>
        <v>3.5</v>
      </c>
      <c r="H153" s="22">
        <f>'AveragesMedians - Testing Trend'!N153</f>
        <v>-19.76444444444444</v>
      </c>
      <c r="I153" s="17">
        <f>AVERAGEA(H153:H162)</f>
        <v>-15.18955050505051</v>
      </c>
      <c r="J153" s="17">
        <f>MEDIAN(H153:H162)</f>
        <v>-16.00644444444444</v>
      </c>
      <c r="K153" s="17">
        <f>0.0124*A153-18.592+$H$3*SIN((A153+$J$3)/$I$3)</f>
        <v>5.870905373810058</v>
      </c>
      <c r="L153" s="17">
        <f>0.0112*A153-19.907+$H$5*SIN((A153+$J$5)/$I$5)</f>
        <v>2.684881378294589</v>
      </c>
      <c r="M153" s="17">
        <f>0.0084*A153-11.089+$H$6*SIN((A153+$J$6)/$I$6)</f>
        <v>5.369905373810055</v>
      </c>
      <c r="N153" s="17">
        <f>0.0094*A153-16.621+$H$7*SIN((A153+$J$7)/$I$7)</f>
        <v>2.369081378294589</v>
      </c>
    </row>
    <row r="154" ht="20.7" customHeight="1">
      <c r="A154" s="14">
        <v>2002</v>
      </c>
      <c r="B154" s="14">
        <v>4</v>
      </c>
      <c r="C154" s="14">
        <f>AVERAGE(B154:B163)</f>
        <v>7.6</v>
      </c>
      <c r="D154" s="14">
        <f>MEDIAN(B154:B163)</f>
        <v>7</v>
      </c>
      <c r="E154" s="14">
        <v>2</v>
      </c>
      <c r="F154" s="14">
        <f>AVERAGE(E154:E163)</f>
        <v>3.454545454545455</v>
      </c>
      <c r="G154" s="14">
        <f>MEDIAN(E154:E163)</f>
        <v>3.5</v>
      </c>
      <c r="H154" s="22">
        <f>'AveragesMedians - Testing Trend'!N154</f>
        <v>-18.36655555555556</v>
      </c>
      <c r="I154" s="17">
        <f>AVERAGEA(H154:H163)</f>
        <v>-15.01178282828283</v>
      </c>
      <c r="J154" s="17">
        <f>MEDIAN(H154:H163)</f>
        <v>-16.00644444444444</v>
      </c>
      <c r="K154" s="17">
        <f>0.0124*A154-18.592+$H$3*SIN((A154+$J$3)/$I$3)</f>
        <v>6.042399700716677</v>
      </c>
      <c r="L154" s="17">
        <f>0.0112*A154-19.907+$H$5*SIN((A154+$J$5)/$I$5)</f>
        <v>2.794032334956238</v>
      </c>
      <c r="M154" s="17">
        <f>0.0084*A154-11.089+$H$6*SIN((A154+$J$6)/$I$6)</f>
        <v>5.537399700716676</v>
      </c>
      <c r="N154" s="17">
        <f>0.0094*A154-16.621+$H$7*SIN((A154+$J$7)/$I$7)</f>
        <v>2.476432334956239</v>
      </c>
    </row>
    <row r="155" ht="20.7" customHeight="1">
      <c r="A155" s="14">
        <v>2003</v>
      </c>
      <c r="B155" s="14">
        <v>7</v>
      </c>
      <c r="C155" s="14">
        <f>AVERAGE(B155:B164)</f>
        <v>8.199999999999999</v>
      </c>
      <c r="D155" s="14">
        <f>MEDIAN(B155:B164)</f>
        <v>7.5</v>
      </c>
      <c r="E155" s="14">
        <v>3</v>
      </c>
      <c r="F155" s="14">
        <f>AVERAGE(E155:E164)</f>
        <v>3.454545454545455</v>
      </c>
      <c r="G155" s="14">
        <f>MEDIAN(E155:E164)</f>
        <v>3.5</v>
      </c>
      <c r="H155" s="22">
        <f>'AveragesMedians - Testing Trend'!N155</f>
        <v>-15.90027777777778</v>
      </c>
      <c r="I155" s="17">
        <f>AVERAGEA(H155:H164)</f>
        <v>-14.6694696969697</v>
      </c>
      <c r="J155" s="17">
        <f>MEDIAN(H155:H164)</f>
        <v>-15.83858333333333</v>
      </c>
      <c r="K155" s="17">
        <f>0.0124*A155-18.592+$H$3*SIN((A155+$J$3)/$I$3)</f>
        <v>6.215332820474171</v>
      </c>
      <c r="L155" s="17">
        <f>0.0112*A155-19.907+$H$5*SIN((A155+$J$5)/$I$5)</f>
        <v>2.901077758102053</v>
      </c>
      <c r="M155" s="17">
        <f>0.0084*A155-11.089+$H$6*SIN((A155+$J$6)/$I$6)</f>
        <v>5.706332820474169</v>
      </c>
      <c r="N155" s="17">
        <f>0.0094*A155-16.621+$H$7*SIN((A155+$J$7)/$I$7)</f>
        <v>2.581677758102058</v>
      </c>
    </row>
    <row r="156" ht="20.7" customHeight="1">
      <c r="A156" s="14">
        <v>2004</v>
      </c>
      <c r="B156" s="14">
        <v>9</v>
      </c>
      <c r="C156" s="14">
        <f>AVERAGE(B156:B165)</f>
        <v>7.7</v>
      </c>
      <c r="D156" s="14">
        <f>MEDIAN(B156:B165)</f>
        <v>7.5</v>
      </c>
      <c r="E156" s="14">
        <v>6</v>
      </c>
      <c r="F156" s="14">
        <f>AVERAGE(E156:E165)</f>
        <v>3.181818181818182</v>
      </c>
      <c r="G156" s="14">
        <f>MEDIAN(E156:E165)</f>
        <v>3</v>
      </c>
      <c r="H156" s="22">
        <f>'AveragesMedians - Testing Trend'!N156</f>
        <v>-15.77688888888889</v>
      </c>
      <c r="I156" s="17">
        <f>AVERAGEA(H156:H165)</f>
        <v>-14.39429797979798</v>
      </c>
      <c r="J156" s="17">
        <f>MEDIAN(H156:H165)</f>
        <v>-15.75875</v>
      </c>
      <c r="K156" s="17">
        <f>0.0124*A156-18.592+$H$3*SIN((A156+$J$3)/$I$3)</f>
        <v>6.388491636748639</v>
      </c>
      <c r="L156" s="17">
        <f>0.0112*A156-19.907+$H$5*SIN((A156+$J$5)/$I$5)</f>
        <v>3.005293375185477</v>
      </c>
      <c r="M156" s="17">
        <f>0.0084*A156-11.089+$H$6*SIN((A156+$J$6)/$I$6)</f>
        <v>5.875491636748639</v>
      </c>
      <c r="N156" s="17">
        <f>0.0094*A156-16.621+$H$7*SIN((A156+$J$7)/$I$7)</f>
        <v>2.684093375185479</v>
      </c>
    </row>
    <row r="157" ht="20.7" customHeight="1">
      <c r="A157" s="14">
        <v>2005</v>
      </c>
      <c r="B157" s="14">
        <v>15</v>
      </c>
      <c r="C157" s="14">
        <f>AVERAGE(B157:B166)</f>
        <v>7.4</v>
      </c>
      <c r="D157" s="14">
        <f>MEDIAN(B157:B166)</f>
        <v>6.5</v>
      </c>
      <c r="E157" s="14">
        <v>7</v>
      </c>
      <c r="F157" s="14">
        <f>AVERAGE(E157:E166)</f>
        <v>2.818181818181818</v>
      </c>
      <c r="G157" s="14">
        <f>MEDIAN(E157:E166)</f>
        <v>2</v>
      </c>
      <c r="H157" s="22">
        <f>'AveragesMedians - Testing Trend'!N157</f>
        <v>-16.11261111111111</v>
      </c>
      <c r="I157" s="17">
        <f>AVERAGEA(H157:H166)</f>
        <v>-13.6980303030303</v>
      </c>
      <c r="J157" s="17">
        <f>MEDIAN(H157:H166)</f>
        <v>-15.17086111111111</v>
      </c>
      <c r="K157" s="17">
        <f>0.0124*A157-18.592+$H$3*SIN((A157+$J$3)/$I$3)</f>
        <v>6.560661347691294</v>
      </c>
      <c r="L157" s="17">
        <f>0.0112*A157-19.907+$H$5*SIN((A157+$J$5)/$I$5)</f>
        <v>3.105976297579847</v>
      </c>
      <c r="M157" s="17">
        <f>0.0084*A157-11.089+$H$6*SIN((A157+$J$6)/$I$6)</f>
        <v>6.043661347691293</v>
      </c>
      <c r="N157" s="17">
        <f>0.0094*A157-16.621+$H$7*SIN((A157+$J$7)/$I$7)</f>
        <v>2.78297629757985</v>
      </c>
    </row>
    <row r="158" ht="20.7" customHeight="1">
      <c r="A158" s="14">
        <v>2006</v>
      </c>
      <c r="B158" s="14">
        <v>5</v>
      </c>
      <c r="C158" s="14">
        <f>AVERAGE(B158:B167)</f>
        <v>6.3</v>
      </c>
      <c r="D158" s="14">
        <f>MEDIAN(B158:B167)</f>
        <v>6</v>
      </c>
      <c r="E158" s="14">
        <v>2</v>
      </c>
      <c r="F158" s="14">
        <f>AVERAGE(E158:E167)</f>
        <v>2.363636363636364</v>
      </c>
      <c r="G158" s="14">
        <f>MEDIAN(E158:E167)</f>
        <v>2</v>
      </c>
      <c r="H158" s="22">
        <f>'AveragesMedians - Testing Trend'!N158</f>
        <v>-15.74061111111111</v>
      </c>
      <c r="I158" s="17">
        <f>AVERAGEA(H158:H167)</f>
        <v>-12.53160101010101</v>
      </c>
      <c r="J158" s="17">
        <f>MEDIAN(H158:H167)</f>
        <v>-13.73725</v>
      </c>
      <c r="K158" s="17">
        <f>0.0124*A158-18.592+$H$3*SIN((A158+$J$3)/$I$3)</f>
        <v>6.730634625799165</v>
      </c>
      <c r="L158" s="17">
        <f>0.0112*A158-19.907+$H$5*SIN((A158+$J$5)/$I$5)</f>
        <v>3.202450332077984</v>
      </c>
      <c r="M158" s="17">
        <f>0.0084*A158-11.089+$H$6*SIN((A158+$J$6)/$I$6)</f>
        <v>6.209634625799166</v>
      </c>
      <c r="N158" s="17">
        <f>0.0094*A158-16.621+$H$7*SIN((A158+$J$7)/$I$7)</f>
        <v>2.877650332077987</v>
      </c>
    </row>
    <row r="159" ht="20.7" customHeight="1">
      <c r="A159" s="14">
        <v>2007</v>
      </c>
      <c r="B159" s="14">
        <v>6</v>
      </c>
      <c r="C159" s="14">
        <f>AVERAGE(B159:B168)</f>
        <v>6.5</v>
      </c>
      <c r="D159" s="14">
        <f>MEDIAN(B159:B168)</f>
        <v>6.5</v>
      </c>
      <c r="E159" s="14">
        <v>2</v>
      </c>
      <c r="F159" s="14">
        <f>AVERAGE(E159:E168)</f>
        <v>2.545454545454545</v>
      </c>
      <c r="G159" s="14">
        <f>MEDIAN(E159:E168)</f>
        <v>2</v>
      </c>
      <c r="H159" s="22">
        <f>'AveragesMedians - Testing Trend'!N159</f>
        <v>-20.53744444444444</v>
      </c>
      <c r="I159" s="16"/>
      <c r="J159" s="16"/>
      <c r="K159" s="17">
        <f>0.0124*A159-18.592+$H$3*SIN((A159+$J$3)/$I$3)</f>
        <v>6.897220741294609</v>
      </c>
      <c r="L159" s="17">
        <f>0.0112*A159-19.907+$H$5*SIN((A159+$J$5)/$I$5)</f>
        <v>3.294071090663342</v>
      </c>
      <c r="M159" s="17">
        <f>0.0084*A159-11.089+$H$6*SIN((A159+$J$6)/$I$6)</f>
        <v>6.372220741294608</v>
      </c>
      <c r="N159" s="17">
        <f>0.0094*A159-16.621+$H$7*SIN((A159+$J$7)/$I$7)</f>
        <v>2.967471090663343</v>
      </c>
    </row>
    <row r="160" ht="20.7" customHeight="1">
      <c r="A160" s="14">
        <v>2008</v>
      </c>
      <c r="B160" s="14">
        <v>8</v>
      </c>
      <c r="C160" s="14">
        <f>AVERAGE(B160:B169)</f>
        <v>6.9</v>
      </c>
      <c r="D160" s="14">
        <f>MEDIAN(B160:B169)</f>
        <v>7</v>
      </c>
      <c r="E160" s="14">
        <v>5</v>
      </c>
      <c r="F160" s="14">
        <f>AVERAGE(E160:E169)</f>
        <v>2.909090909090909</v>
      </c>
      <c r="G160" s="14">
        <f>MEDIAN(E160:E169)</f>
        <v>3</v>
      </c>
      <c r="H160" s="22">
        <f>'AveragesMedians - Testing Trend'!N160</f>
        <v>-19.52977777777777</v>
      </c>
      <c r="I160" s="16"/>
      <c r="J160" s="16"/>
      <c r="K160" s="17">
        <f>0.0124*A160-18.592+$H$3*SIN((A160+$J$3)/$I$3)</f>
        <v>7.059254560080985</v>
      </c>
      <c r="L160" s="17">
        <f>0.0112*A160-19.907+$H$5*SIN((A160+$J$5)/$I$5)</f>
        <v>3.380230859939697</v>
      </c>
      <c r="M160" s="17">
        <f>0.0084*A160-11.089+$H$6*SIN((A160+$J$6)/$I$6)</f>
        <v>6.530254560080984</v>
      </c>
      <c r="N160" s="17">
        <f>0.0094*A160-16.621+$H$7*SIN((A160+$J$7)/$I$7)</f>
        <v>3.051830859939698</v>
      </c>
    </row>
    <row r="161" ht="20.7" customHeight="1">
      <c r="A161" s="14">
        <v>2009</v>
      </c>
      <c r="B161" s="14">
        <v>3</v>
      </c>
      <c r="C161" s="7"/>
      <c r="D161" s="7"/>
      <c r="E161" s="14">
        <v>2</v>
      </c>
      <c r="F161" s="7"/>
      <c r="G161" s="7"/>
      <c r="H161" s="22">
        <f>'AveragesMedians - Testing Trend'!N161</f>
        <v>-12.62988888888889</v>
      </c>
      <c r="I161" s="16"/>
      <c r="J161" s="16"/>
      <c r="K161" s="17">
        <f>0.0124*A161-18.592+$H$3*SIN((A161+$J$3)/$I$3)</f>
        <v>7.215605348280625</v>
      </c>
      <c r="L161" s="17">
        <f>0.0112*A161-19.907+$H$5*SIN((A161+$J$5)/$I$5)</f>
        <v>3.460363193422756</v>
      </c>
      <c r="M161" s="17">
        <f>0.0084*A161-11.089+$H$6*SIN((A161+$J$6)/$I$6)</f>
        <v>6.682605348280622</v>
      </c>
      <c r="N161" s="17">
        <f>0.0094*A161-16.621+$H$7*SIN((A161+$J$7)/$I$7)</f>
        <v>3.130163193422762</v>
      </c>
    </row>
    <row r="162" ht="20.7" customHeight="1">
      <c r="A162" s="14">
        <v>2010</v>
      </c>
      <c r="B162" s="14">
        <v>12</v>
      </c>
      <c r="C162" s="7"/>
      <c r="D162" s="7"/>
      <c r="E162" s="14">
        <v>5</v>
      </c>
      <c r="F162" s="7"/>
      <c r="G162" s="7"/>
      <c r="H162" s="22">
        <f>'AveragesMedians - Testing Trend'!N162</f>
        <v>-12.72655555555556</v>
      </c>
      <c r="I162" s="16"/>
      <c r="J162" s="16"/>
      <c r="K162" s="17">
        <f>0.0124*A162-18.592+$H$3*SIN((A162+$J$3)/$I$3)</f>
        <v>7.365185316821107</v>
      </c>
      <c r="L162" s="17">
        <f>0.0112*A162-19.907+$H$5*SIN((A162+$J$5)/$I$5)</f>
        <v>3.533947191991067</v>
      </c>
      <c r="M162" s="17">
        <f>0.0084*A162-11.089+$H$6*SIN((A162+$J$6)/$I$6)</f>
        <v>6.828185316821107</v>
      </c>
      <c r="N162" s="17">
        <f>0.0094*A162-16.621+$H$7*SIN((A162+$J$7)/$I$7)</f>
        <v>3.20194719199107</v>
      </c>
    </row>
    <row r="163" ht="20.7" customHeight="1">
      <c r="A163" s="14">
        <v>2011</v>
      </c>
      <c r="B163" s="14">
        <v>7</v>
      </c>
      <c r="C163" s="7"/>
      <c r="D163" s="7"/>
      <c r="E163" s="14">
        <v>4</v>
      </c>
      <c r="F163" s="7"/>
      <c r="G163" s="7"/>
      <c r="H163" s="22">
        <f>'AveragesMedians - Testing Trend'!N163</f>
        <v>-17.809</v>
      </c>
      <c r="I163" s="16"/>
      <c r="J163" s="16"/>
      <c r="K163" s="17">
        <f>0.0124*A163-18.592+$H$3*SIN((A163+$J$3)/$I$3)</f>
        <v>7.506957841501898</v>
      </c>
      <c r="L163" s="17">
        <f>0.0112*A163-19.907+$H$5*SIN((A163+$J$5)/$I$5)</f>
        <v>3.600511440150606</v>
      </c>
      <c r="M163" s="17">
        <f>0.0084*A163-11.089+$H$6*SIN((A163+$J$6)/$I$6)</f>
        <v>6.965957841501896</v>
      </c>
      <c r="N163" s="17">
        <f>0.0094*A163-16.621+$H$7*SIN((A163+$J$7)/$I$7)</f>
        <v>3.266711440150609</v>
      </c>
    </row>
    <row r="164" ht="20.7" customHeight="1">
      <c r="A164" s="14">
        <v>2012</v>
      </c>
      <c r="B164" s="14">
        <v>10</v>
      </c>
      <c r="C164" s="7"/>
      <c r="D164" s="7"/>
      <c r="E164" s="14">
        <v>2</v>
      </c>
      <c r="F164" s="7"/>
      <c r="G164" s="7"/>
      <c r="H164" s="22">
        <f>'AveragesMedians - Testing Trend'!N164</f>
        <v>-14.60111111111111</v>
      </c>
      <c r="I164" s="16"/>
      <c r="J164" s="16"/>
      <c r="K164" s="17">
        <f>0.0124*A164-18.592+$H$3*SIN((A164+$J$3)/$I$3)</f>
        <v>7.639945296424731</v>
      </c>
      <c r="L164" s="17">
        <f>0.0112*A164-19.907+$H$5*SIN((A164+$J$5)/$I$5)</f>
        <v>3.659637568367566</v>
      </c>
      <c r="M164" s="17">
        <f>0.0084*A164-11.089+$H$6*SIN((A164+$J$6)/$I$6)</f>
        <v>7.094945296424731</v>
      </c>
      <c r="N164" s="17">
        <f>0.0094*A164-16.621+$H$7*SIN((A164+$J$7)/$I$7)</f>
        <v>3.324037568367567</v>
      </c>
    </row>
    <row r="165" ht="20.7" customHeight="1">
      <c r="A165" s="14">
        <v>2013</v>
      </c>
      <c r="B165" s="14">
        <v>2</v>
      </c>
      <c r="C165" s="7"/>
      <c r="D165" s="7"/>
      <c r="E165" s="14">
        <v>0</v>
      </c>
      <c r="F165" s="7"/>
      <c r="G165" s="7"/>
      <c r="H165" s="22">
        <f>'AveragesMedians - Testing Trend'!N165</f>
        <v>-12.87338888888889</v>
      </c>
      <c r="I165" s="16"/>
      <c r="J165" s="16"/>
      <c r="K165" s="17">
        <f>0.0124*A165-18.592+$H$3*SIN((A165+$J$3)/$I$3)</f>
        <v>7.763236441593132</v>
      </c>
      <c r="L165" s="17">
        <f>0.0112*A165-19.907+$H$5*SIN((A165+$J$5)/$I$5)</f>
        <v>3.710963414550231</v>
      </c>
      <c r="M165" s="17">
        <f>0.0084*A165-11.089+$H$6*SIN((A165+$J$6)/$I$6)</f>
        <v>7.214236441593131</v>
      </c>
      <c r="N165" s="17">
        <f>0.0094*A165-16.621+$H$7*SIN((A165+$J$7)/$I$7)</f>
        <v>3.373563414550233</v>
      </c>
    </row>
    <row r="166" ht="20.7" customHeight="1">
      <c r="A166" s="14">
        <v>2014</v>
      </c>
      <c r="B166" s="14">
        <v>6</v>
      </c>
      <c r="C166" s="7"/>
      <c r="D166" s="7"/>
      <c r="E166" s="14">
        <v>2</v>
      </c>
      <c r="F166" s="7"/>
      <c r="G166" s="7"/>
      <c r="H166" s="22">
        <f>'AveragesMedians - Testing Trend'!N166</f>
        <v>-8.117944444444445</v>
      </c>
      <c r="I166" s="16"/>
      <c r="J166" s="16"/>
      <c r="K166" s="17">
        <f>0.0124*A166-18.592+$H$3*SIN((A166+$J$3)/$I$3)</f>
        <v>7.875993308855193</v>
      </c>
      <c r="L166" s="17">
        <f>0.0112*A166-19.907+$H$5*SIN((A166+$J$5)/$I$5)</f>
        <v>3.754185760789586</v>
      </c>
      <c r="M166" s="17">
        <f>0.0084*A166-11.089+$H$6*SIN((A166+$J$6)/$I$6)</f>
        <v>7.322993308855194</v>
      </c>
      <c r="N166" s="17">
        <f>0.0094*A166-16.621+$H$7*SIN((A166+$J$7)/$I$7)</f>
        <v>3.414985760789587</v>
      </c>
    </row>
    <row r="167" ht="20.7" customHeight="1">
      <c r="A167" s="14">
        <v>2015</v>
      </c>
      <c r="B167" s="14">
        <v>4</v>
      </c>
      <c r="C167" s="7"/>
      <c r="D167" s="7"/>
      <c r="E167" s="14">
        <v>2</v>
      </c>
      <c r="F167" s="7"/>
      <c r="G167" s="7"/>
      <c r="H167" s="22">
        <f>'AveragesMedians - Testing Trend'!N167</f>
        <v>-3.281888888888888</v>
      </c>
      <c r="I167" s="16"/>
      <c r="J167" s="16"/>
      <c r="K167" s="17">
        <f>0.0124*A167-18.592+$H$3*SIN((A167+$J$3)/$I$3)</f>
        <v>7.977457534155326</v>
      </c>
      <c r="L167" s="17">
        <f>0.0112*A167-19.907+$H$5*SIN((A167+$J$5)/$I$5)</f>
        <v>3.789062624677984</v>
      </c>
      <c r="M167" s="17">
        <f>0.0084*A167-11.089+$H$6*SIN((A167+$J$6)/$I$6)</f>
        <v>7.420457534155322</v>
      </c>
      <c r="N167" s="17">
        <f>0.0094*A167-16.621+$H$7*SIN((A167+$J$7)/$I$7)</f>
        <v>3.448062624677986</v>
      </c>
    </row>
    <row r="168" ht="20.7" customHeight="1">
      <c r="A168" s="14">
        <v>2016</v>
      </c>
      <c r="B168" s="14">
        <v>7</v>
      </c>
      <c r="C168" s="7"/>
      <c r="D168" s="7"/>
      <c r="E168" s="14">
        <v>4</v>
      </c>
      <c r="F168" s="7"/>
      <c r="G168" s="7"/>
      <c r="H168" s="15"/>
      <c r="I168" s="16"/>
      <c r="J168" s="16"/>
      <c r="K168" s="17">
        <f>0.0124*A168-18.592+$H$3*SIN((A168+$J$3)/$I$3)</f>
        <v>8.066956088243476</v>
      </c>
      <c r="L168" s="17">
        <f>0.0112*A168-19.907+$H$5*SIN((A168+$J$5)/$I$5)</f>
        <v>3.815415087891098</v>
      </c>
      <c r="M168" s="17">
        <f>0.0084*A168-11.089+$H$6*SIN((A168+$J$6)/$I$6)</f>
        <v>7.505956088243474</v>
      </c>
      <c r="N168" s="17">
        <f>0.0094*A168-16.621+$H$7*SIN((A168+$J$7)/$I$7)</f>
        <v>3.472615087891101</v>
      </c>
    </row>
    <row r="169" ht="20.7" customHeight="1">
      <c r="A169" s="14">
        <v>2017</v>
      </c>
      <c r="B169" s="14">
        <v>10</v>
      </c>
      <c r="C169" s="7"/>
      <c r="D169" s="7"/>
      <c r="E169" s="14">
        <v>6</v>
      </c>
      <c r="F169" s="7"/>
      <c r="G169" s="7"/>
      <c r="H169" s="15"/>
      <c r="I169" s="16"/>
      <c r="J169" s="16"/>
      <c r="K169" s="17">
        <f>0.0124*A169-18.592+$H$3*SIN((A169+$J$3)/$I$3)</f>
        <v>8.143906362537329</v>
      </c>
      <c r="L169" s="17">
        <f>0.0112*A169-19.907+$H$5*SIN((A169+$J$5)/$I$5)</f>
        <v>3.833128648215304</v>
      </c>
      <c r="M169" s="17">
        <f>0.0084*A169-11.089+$H$6*SIN((A169+$J$6)/$I$6)</f>
        <v>7.578906362537326</v>
      </c>
      <c r="N169" s="17">
        <f>0.0094*A169-16.621+$H$7*SIN((A169+$J$7)/$I$7)</f>
        <v>3.488528648215308</v>
      </c>
    </row>
    <row r="170" ht="20.7" customHeight="1">
      <c r="A170" s="14">
        <f>A169+1</f>
        <v>2018</v>
      </c>
      <c r="B170" s="7"/>
      <c r="C170" s="7"/>
      <c r="D170" s="7"/>
      <c r="E170" s="7"/>
      <c r="F170" s="7"/>
      <c r="G170" s="7"/>
      <c r="H170" s="15"/>
      <c r="I170" s="16"/>
      <c r="J170" s="16"/>
      <c r="K170" s="17">
        <f>0.0124*A170-18.592+$H$3*SIN((A170+$J$3)/$I$3)</f>
        <v>8.207820571704989</v>
      </c>
      <c r="L170" s="17">
        <f>0.0112*A170-19.907+$H$5*SIN((A170+$J$5)/$I$5)</f>
        <v>3.842154084803454</v>
      </c>
      <c r="M170" s="17">
        <f>0.0084*A170-11.089+$H$6*SIN((A170+$J$6)/$I$6)</f>
        <v>7.638820571704987</v>
      </c>
      <c r="N170" s="17">
        <f>0.0094*A170-16.621+$H$7*SIN((A170+$J$7)/$I$7)</f>
        <v>3.495754084803455</v>
      </c>
    </row>
    <row r="171" ht="20.7" customHeight="1">
      <c r="A171" s="14">
        <f>A170+1</f>
        <v>2019</v>
      </c>
      <c r="B171" s="7"/>
      <c r="C171" s="7"/>
      <c r="D171" s="7"/>
      <c r="E171" s="7"/>
      <c r="F171" s="7"/>
      <c r="G171" s="7"/>
      <c r="H171" s="15"/>
      <c r="I171" s="16"/>
      <c r="J171" s="16"/>
      <c r="K171" s="17">
        <f>0.0124*A171-18.592+$H$3*SIN((A171+$J$3)/$I$3)</f>
        <v>8.258309439699364</v>
      </c>
      <c r="L171" s="17">
        <f>0.0112*A171-19.907+$H$5*SIN((A171+$J$5)/$I$5)</f>
        <v>3.842507830120737</v>
      </c>
      <c r="M171" s="17">
        <f>0.0084*A171-11.089+$H$6*SIN((A171+$J$6)/$I$6)</f>
        <v>7.685309439699362</v>
      </c>
      <c r="N171" s="17">
        <f>0.0094*A171-16.621+$H$7*SIN((A171+$J$7)/$I$7)</f>
        <v>3.494307830120738</v>
      </c>
    </row>
    <row r="172" ht="20.7" customHeight="1">
      <c r="A172" s="14">
        <f>A171+1</f>
        <v>2020</v>
      </c>
      <c r="B172" s="7"/>
      <c r="C172" s="7"/>
      <c r="D172" s="7"/>
      <c r="E172" s="7"/>
      <c r="F172" s="7"/>
      <c r="G172" s="7"/>
      <c r="H172" s="15"/>
      <c r="I172" s="16"/>
      <c r="J172" s="16"/>
      <c r="K172" s="17">
        <f>0.0124*A172-18.592+$H$3*SIN((A172+$J$3)/$I$3)</f>
        <v>8.295085141390025</v>
      </c>
      <c r="L172" s="17">
        <f>0.0112*A172-19.907+$H$5*SIN((A172+$J$5)/$I$5)</f>
        <v>3.834271845769922</v>
      </c>
      <c r="M172" s="17">
        <f>0.0084*A172-11.089+$H$6*SIN((A172+$J$6)/$I$6)</f>
        <v>7.718085141390026</v>
      </c>
      <c r="N172" s="17">
        <f>0.0094*A172-16.621+$H$7*SIN((A172+$J$7)/$I$7)</f>
        <v>3.484271845769924</v>
      </c>
    </row>
    <row r="173" ht="20.7" customHeight="1">
      <c r="A173" s="14">
        <f>A172+1</f>
        <v>2021</v>
      </c>
      <c r="B173" s="7"/>
      <c r="C173" s="7"/>
      <c r="D173" s="7"/>
      <c r="E173" s="7"/>
      <c r="F173" s="7"/>
      <c r="G173" s="7"/>
      <c r="H173" s="15"/>
      <c r="I173" s="16"/>
      <c r="J173" s="16"/>
      <c r="K173" s="17">
        <f>0.0124*A173-18.592+$H$3*SIN((A173+$J$3)/$I$3)</f>
        <v>8.317963477563751</v>
      </c>
      <c r="L173" s="17">
        <f>0.0112*A173-19.907+$H$5*SIN((A173+$J$5)/$I$5)</f>
        <v>3.817593003134294</v>
      </c>
      <c r="M173" s="17">
        <f>0.0084*A173-11.089+$H$6*SIN((A173+$J$6)/$I$6)</f>
        <v>7.736963477563749</v>
      </c>
      <c r="N173" s="17">
        <f>0.0094*A173-16.621+$H$7*SIN((A173+$J$7)/$I$7)</f>
        <v>3.465793003134297</v>
      </c>
    </row>
    <row r="174" ht="20.7" customHeight="1">
      <c r="A174" s="14">
        <f>A173+1</f>
        <v>2022</v>
      </c>
      <c r="B174" s="7"/>
      <c r="C174" s="7"/>
      <c r="D174" s="7"/>
      <c r="E174" s="7"/>
      <c r="F174" s="7"/>
      <c r="G174" s="7"/>
      <c r="H174" s="15"/>
      <c r="I174" s="16"/>
      <c r="J174" s="16"/>
      <c r="K174" s="17">
        <f>0.0124*A174-18.592+$H$3*SIN((A174+$J$3)/$I$3)</f>
        <v>8.326865266857732</v>
      </c>
      <c r="L174" s="17">
        <f>0.0112*A174-19.907+$H$5*SIN((A174+$J$5)/$I$5)</f>
        <v>3.792681973518621</v>
      </c>
      <c r="M174" s="17">
        <f>0.0084*A174-11.089+$H$6*SIN((A174+$J$6)/$I$6)</f>
        <v>7.741865266857729</v>
      </c>
      <c r="N174" s="17">
        <f>0.0094*A174-16.621+$H$7*SIN((A174+$J$7)/$I$7)</f>
        <v>3.439081973518625</v>
      </c>
    </row>
    <row r="175" ht="20.7" customHeight="1">
      <c r="A175" s="14">
        <f>A174+1</f>
        <v>2023</v>
      </c>
      <c r="B175" s="7"/>
      <c r="C175" s="7"/>
      <c r="D175" s="7"/>
      <c r="E175" s="7"/>
      <c r="F175" s="7"/>
      <c r="G175" s="7"/>
      <c r="H175" s="15"/>
      <c r="I175" s="16"/>
      <c r="J175" s="16"/>
      <c r="K175" s="17">
        <f>0.0124*A175-18.592+$H$3*SIN((A175+$J$3)/$I$3)</f>
        <v>8.321816944107274</v>
      </c>
      <c r="L175" s="17">
        <f>0.0112*A175-19.907+$H$5*SIN((A175+$J$5)/$I$5)</f>
        <v>3.759811636174907</v>
      </c>
      <c r="M175" s="17">
        <f>0.0084*A175-11.089+$H$6*SIN((A175+$J$6)/$I$6)</f>
        <v>7.73281694410727</v>
      </c>
      <c r="N175" s="17">
        <f>0.0094*A175-16.621+$H$7*SIN((A175+$J$7)/$I$7)</f>
        <v>3.404411636174911</v>
      </c>
    </row>
    <row r="176" ht="20.7" customHeight="1">
      <c r="A176" s="14">
        <f>A175+1</f>
        <v>2024</v>
      </c>
      <c r="B176" s="7"/>
      <c r="C176" s="7"/>
      <c r="D176" s="7"/>
      <c r="E176" s="7"/>
      <c r="F176" s="7"/>
      <c r="G176" s="7"/>
      <c r="H176" s="15"/>
      <c r="I176" s="16"/>
      <c r="J176" s="16"/>
      <c r="K176" s="17">
        <f>0.0124*A176-18.592+$H$3*SIN((A176+$J$3)/$I$3)</f>
        <v>8.302950360586399</v>
      </c>
      <c r="L176" s="17">
        <f>0.0112*A176-19.907+$H$5*SIN((A176+$J$5)/$I$5)</f>
        <v>3.719315016243068</v>
      </c>
      <c r="M176" s="17">
        <f>0.0084*A176-11.089+$H$6*SIN((A176+$J$6)/$I$6)</f>
        <v>7.709950360586398</v>
      </c>
      <c r="N176" s="17">
        <f>0.0094*A176-16.621+$H$7*SIN((A176+$J$7)/$I$7)</f>
        <v>3.362115016243069</v>
      </c>
    </row>
    <row r="177" ht="20.7" customHeight="1">
      <c r="A177" s="14">
        <f>A176+1</f>
        <v>2025</v>
      </c>
      <c r="B177" s="7"/>
      <c r="C177" s="7"/>
      <c r="D177" s="7"/>
      <c r="E177" s="7"/>
      <c r="F177" s="7"/>
      <c r="G177" s="7"/>
      <c r="H177" s="15"/>
      <c r="I177" s="16"/>
      <c r="J177" s="16"/>
      <c r="K177" s="17">
        <f>0.0124*A177-18.592+$H$3*SIN((A177+$J$3)/$I$3)</f>
        <v>8.27050178765082</v>
      </c>
      <c r="L177" s="17">
        <f>0.0112*A177-19.907+$H$5*SIN((A177+$J$5)/$I$5)</f>
        <v>3.67158276818874</v>
      </c>
      <c r="M177" s="17">
        <f>0.0084*A177-11.089+$H$6*SIN((A177+$J$6)/$I$6)</f>
        <v>7.673501787650817</v>
      </c>
      <c r="N177" s="17">
        <f>0.0094*A177-16.621+$H$7*SIN((A177+$J$7)/$I$7)</f>
        <v>3.312582768188741</v>
      </c>
    </row>
    <row r="178" ht="20.7" customHeight="1">
      <c r="A178" s="14">
        <f>A177+1</f>
        <v>2026</v>
      </c>
      <c r="B178" s="7"/>
      <c r="C178" s="7"/>
      <c r="D178" s="7"/>
      <c r="E178" s="7"/>
      <c r="F178" s="7"/>
      <c r="G178" s="7"/>
      <c r="H178" s="15"/>
      <c r="I178" s="16"/>
      <c r="J178" s="16"/>
      <c r="K178" s="17">
        <f>0.0124*A178-18.592+$H$3*SIN((A178+$J$3)/$I$3)</f>
        <v>8.224810131312566</v>
      </c>
      <c r="L178" s="17">
        <f>0.0112*A178-19.907+$H$5*SIN((A178+$J$5)/$I$5)</f>
        <v>3.617060223755123</v>
      </c>
      <c r="M178" s="17">
        <f>0.0084*A178-11.089+$H$6*SIN((A178+$J$6)/$I$6)</f>
        <v>7.623810131312564</v>
      </c>
      <c r="N178" s="17">
        <f>0.0094*A178-16.621+$H$7*SIN((A178+$J$7)/$I$7)</f>
        <v>3.256260223755125</v>
      </c>
    </row>
    <row r="179" ht="20.7" customHeight="1">
      <c r="A179" s="14">
        <f>A178+1</f>
        <v>2027</v>
      </c>
      <c r="B179" s="7"/>
      <c r="C179" s="7"/>
      <c r="D179" s="7"/>
      <c r="E179" s="7"/>
      <c r="F179" s="7"/>
      <c r="G179" s="7"/>
      <c r="H179" s="15"/>
      <c r="I179" s="16"/>
      <c r="J179" s="16"/>
      <c r="K179" s="17">
        <f>0.0124*A179-18.592+$H$3*SIN((A179+$J$3)/$I$3)</f>
        <v>8.166314371237897</v>
      </c>
      <c r="L179" s="17">
        <f>0.0112*A179-19.907+$H$5*SIN((A179+$J$5)/$I$5)</f>
        <v>3.556244026736585</v>
      </c>
      <c r="M179" s="17">
        <f>0.0084*A179-11.089+$H$6*SIN((A179+$J$6)/$I$6)</f>
        <v>7.561314371237895</v>
      </c>
      <c r="N179" s="17">
        <f>0.0094*A179-16.621+$H$7*SIN((A179+$J$7)/$I$7)</f>
        <v>3.193644026736588</v>
      </c>
    </row>
    <row r="180" ht="20.7" customHeight="1">
      <c r="A180" s="14">
        <f>A179+1</f>
        <v>2028</v>
      </c>
      <c r="B180" s="7"/>
      <c r="C180" s="7"/>
      <c r="D180" s="7"/>
      <c r="E180" s="7"/>
      <c r="F180" s="7"/>
      <c r="G180" s="7"/>
      <c r="H180" s="15"/>
      <c r="I180" s="16"/>
      <c r="J180" s="16"/>
      <c r="K180" s="17">
        <f>0.0124*A180-18.592+$H$3*SIN((A180+$J$3)/$I$3)</f>
        <v>8.095550243521455</v>
      </c>
      <c r="L180" s="17">
        <f>0.0112*A180-19.907+$H$5*SIN((A180+$J$5)/$I$5)</f>
        <v>3.489678380003635</v>
      </c>
      <c r="M180" s="17">
        <f>0.0084*A180-11.089+$H$6*SIN((A180+$J$6)/$I$6)</f>
        <v>7.486550243521456</v>
      </c>
      <c r="N180" s="17">
        <f>0.0094*A180-16.621+$H$7*SIN((A180+$J$7)/$I$7)</f>
        <v>3.125278380003639</v>
      </c>
    </row>
    <row r="181" ht="20.7" customHeight="1">
      <c r="A181" s="14">
        <f>A180+1</f>
        <v>2029</v>
      </c>
      <c r="B181" s="7"/>
      <c r="C181" s="7"/>
      <c r="D181" s="7"/>
      <c r="E181" s="7"/>
      <c r="F181" s="7"/>
      <c r="G181" s="7"/>
      <c r="H181" s="15"/>
      <c r="I181" s="16"/>
      <c r="J181" s="16"/>
      <c r="K181" s="17">
        <f>0.0124*A181-18.592+$H$3*SIN((A181+$J$3)/$I$3)</f>
        <v>8.013146192303624</v>
      </c>
      <c r="L181" s="17">
        <f>0.0112*A181-19.907+$H$5*SIN((A181+$J$5)/$I$5)</f>
        <v>3.417950933139749</v>
      </c>
      <c r="M181" s="17">
        <f>0.0084*A181-11.089+$H$6*SIN((A181+$J$6)/$I$6)</f>
        <v>7.400146192303622</v>
      </c>
      <c r="N181" s="17">
        <f>0.0094*A181-16.621+$H$7*SIN((A181+$J$7)/$I$7)</f>
        <v>3.051750933139754</v>
      </c>
    </row>
    <row r="182" ht="20.7" customHeight="1">
      <c r="A182" s="14">
        <f>A181+1</f>
        <v>2030</v>
      </c>
      <c r="B182" s="7"/>
      <c r="C182" s="7"/>
      <c r="D182" s="7"/>
      <c r="E182" s="7"/>
      <c r="F182" s="7"/>
      <c r="G182" s="7"/>
      <c r="H182" s="15"/>
      <c r="I182" s="16"/>
      <c r="J182" s="16"/>
      <c r="K182" s="17">
        <f>0.0124*A182-18.592+$H$3*SIN((A182+$J$3)/$I$3)</f>
        <v>7.919818620823463</v>
      </c>
      <c r="L182" s="17">
        <f>0.0112*A182-19.907+$H$5*SIN((A182+$J$5)/$I$5)</f>
        <v>3.341688341765444</v>
      </c>
      <c r="M182" s="17">
        <f>0.0084*A182-11.089+$H$6*SIN((A182+$J$6)/$I$6)</f>
        <v>7.30281862082346</v>
      </c>
      <c r="N182" s="17">
        <f>0.0094*A182-16.621+$H$7*SIN((A182+$J$7)/$I$7)</f>
        <v>2.973688341765446</v>
      </c>
    </row>
    <row r="183" ht="20.7" customHeight="1">
      <c r="A183" s="14">
        <f>A182+1</f>
        <v>2031</v>
      </c>
      <c r="B183" s="7"/>
      <c r="C183" s="7"/>
      <c r="D183" s="7"/>
      <c r="E183" s="7"/>
      <c r="F183" s="7"/>
      <c r="G183" s="7"/>
      <c r="H183" s="15"/>
      <c r="I183" s="16"/>
      <c r="J183" s="16"/>
      <c r="K183" s="17">
        <f>0.0124*A183-18.592+$H$3*SIN((A183+$J$3)/$I$3)</f>
        <v>7.816366477793637</v>
      </c>
      <c r="L183" s="17">
        <f>0.0112*A183-19.907+$H$5*SIN((A183+$J$5)/$I$5)</f>
        <v>3.261551532106494</v>
      </c>
      <c r="M183" s="17">
        <f>0.0084*A183-11.089+$H$6*SIN((A183+$J$6)/$I$6)</f>
        <v>7.195366477793633</v>
      </c>
      <c r="N183" s="17">
        <f>0.0094*A183-16.621+$H$7*SIN((A183+$J$7)/$I$7)</f>
        <v>2.891751532106496</v>
      </c>
    </row>
    <row r="184" ht="20.7" customHeight="1">
      <c r="A184" s="14">
        <f>A183+1</f>
        <v>2032</v>
      </c>
      <c r="B184" s="7"/>
      <c r="C184" s="7"/>
      <c r="D184" s="7"/>
      <c r="E184" s="7"/>
      <c r="F184" s="7"/>
      <c r="G184" s="7"/>
      <c r="H184" s="15"/>
      <c r="I184" s="16"/>
      <c r="J184" s="16"/>
      <c r="K184" s="17">
        <f>0.0124*A184-18.592+$H$3*SIN((A184+$J$3)/$I$3)</f>
        <v>7.703665220005849</v>
      </c>
      <c r="L184" s="17">
        <f>0.0112*A184-19.907+$H$5*SIN((A184+$J$5)/$I$5)</f>
        <v>3.178230706590377</v>
      </c>
      <c r="M184" s="17">
        <f>0.0084*A184-11.089+$H$6*SIN((A184+$J$6)/$I$6)</f>
        <v>7.078665220005847</v>
      </c>
      <c r="N184" s="17">
        <f>0.0094*A184-16.621+$H$7*SIN((A184+$J$7)/$I$7)</f>
        <v>2.80663070659038</v>
      </c>
    </row>
    <row r="185" ht="20.7" customHeight="1">
      <c r="A185" s="14">
        <f>A184+1</f>
        <v>2033</v>
      </c>
      <c r="B185" s="7"/>
      <c r="C185" s="7"/>
      <c r="D185" s="7"/>
      <c r="E185" s="7"/>
      <c r="F185" s="7"/>
      <c r="G185" s="7"/>
      <c r="H185" s="15"/>
      <c r="I185" s="16"/>
      <c r="J185" s="16"/>
      <c r="K185" s="17">
        <f>0.0124*A185-18.592+$H$3*SIN((A185+$J$3)/$I$3)</f>
        <v>7.582660196790035</v>
      </c>
      <c r="L185" s="17">
        <f>0.0112*A185-19.907+$H$5*SIN((A185+$J$5)/$I$5)</f>
        <v>3.092440128212167</v>
      </c>
      <c r="M185" s="17">
        <f>0.0084*A185-11.089+$H$6*SIN((A185+$J$6)/$I$6)</f>
        <v>6.953660196790032</v>
      </c>
      <c r="N185" s="17">
        <f>0.0094*A185-16.621+$H$7*SIN((A185+$J$7)/$I$7)</f>
        <v>2.71904012821217</v>
      </c>
    </row>
    <row r="186" ht="20.7" customHeight="1">
      <c r="A186" s="14">
        <f>A185+1</f>
        <v>2034</v>
      </c>
      <c r="B186" s="7"/>
      <c r="C186" s="7"/>
      <c r="D186" s="7"/>
      <c r="E186" s="7"/>
      <c r="F186" s="7"/>
      <c r="G186" s="7"/>
      <c r="H186" s="15"/>
      <c r="I186" s="16"/>
      <c r="J186" s="16"/>
      <c r="K186" s="17">
        <f>0.0124*A186-18.592+$H$3*SIN((A186+$J$3)/$I$3)</f>
        <v>7.454359506318323</v>
      </c>
      <c r="L186" s="17">
        <f>0.0112*A186-19.907+$H$5*SIN((A186+$J$5)/$I$5)</f>
        <v>3.00491272308225</v>
      </c>
      <c r="M186" s="17">
        <f>0.0084*A186-11.089+$H$6*SIN((A186+$J$6)/$I$6)</f>
        <v>6.821359506318322</v>
      </c>
      <c r="N186" s="17">
        <f>0.0094*A186-16.621+$H$7*SIN((A186+$J$7)/$I$7)</f>
        <v>2.629712723082254</v>
      </c>
    </row>
    <row r="187" ht="20.7" customHeight="1">
      <c r="A187" s="14">
        <f>A186+1</f>
        <v>2035</v>
      </c>
      <c r="B187" s="7"/>
      <c r="C187" s="7"/>
      <c r="D187" s="7"/>
      <c r="E187" s="7"/>
      <c r="F187" s="7"/>
      <c r="G187" s="7"/>
      <c r="H187" s="15"/>
      <c r="I187" s="16"/>
      <c r="J187" s="16"/>
      <c r="K187" s="17">
        <f>0.0124*A187-18.592+$H$3*SIN((A187+$J$3)/$I$3)</f>
        <v>7.319826377736534</v>
      </c>
      <c r="L187" s="17">
        <f>0.0112*A187-19.907+$H$5*SIN((A187+$J$5)/$I$5)</f>
        <v>2.916394541943334</v>
      </c>
      <c r="M187" s="17">
        <f>0.0084*A187-11.089+$H$6*SIN((A187+$J$6)/$I$6)</f>
        <v>6.682826377736531</v>
      </c>
      <c r="N187" s="17">
        <f>0.0094*A187-16.621+$H$7*SIN((A187+$J$7)/$I$7)</f>
        <v>2.539394541943339</v>
      </c>
    </row>
    <row r="188" ht="20.7" customHeight="1">
      <c r="A188" s="14">
        <f>A187+1</f>
        <v>2036</v>
      </c>
      <c r="B188" s="7"/>
      <c r="C188" s="7"/>
      <c r="D188" s="7"/>
      <c r="E188" s="7"/>
      <c r="F188" s="7"/>
      <c r="G188" s="7"/>
      <c r="H188" s="15"/>
      <c r="I188" s="16"/>
      <c r="J188" s="16"/>
      <c r="K188" s="17">
        <f>0.0124*A188-18.592+$H$3*SIN((A188+$J$3)/$I$3)</f>
        <v>7.18017113668887</v>
      </c>
      <c r="L188" s="17">
        <f>0.0112*A188-19.907+$H$5*SIN((A188+$J$5)/$I$5)</f>
        <v>2.827639122508705</v>
      </c>
      <c r="M188" s="17">
        <f>0.0084*A188-11.089+$H$6*SIN((A188+$J$6)/$I$6)</f>
        <v>6.53917113668887</v>
      </c>
      <c r="N188" s="17">
        <f>0.0094*A188-16.621+$H$7*SIN((A188+$J$7)/$I$7)</f>
        <v>2.448839122508706</v>
      </c>
    </row>
    <row r="189" ht="20.7" customHeight="1">
      <c r="A189" s="14">
        <f>A188+1</f>
        <v>2037</v>
      </c>
      <c r="B189" s="7"/>
      <c r="C189" s="7"/>
      <c r="D189" s="7"/>
      <c r="E189" s="7"/>
      <c r="F189" s="7"/>
      <c r="G189" s="7"/>
      <c r="H189" s="15"/>
      <c r="I189" s="16"/>
      <c r="J189" s="16"/>
      <c r="K189" s="17">
        <f>0.0124*A189-18.592+$H$3*SIN((A189+$J$3)/$I$3)</f>
        <v>7.036542814950008</v>
      </c>
      <c r="L189" s="17">
        <f>0.0112*A189-19.907+$H$5*SIN((A189+$J$5)/$I$5)</f>
        <v>2.73940179522392</v>
      </c>
      <c r="M189" s="17">
        <f>0.0084*A189-11.089+$H$6*SIN((A189+$J$6)/$I$6)</f>
        <v>6.391542814950003</v>
      </c>
      <c r="N189" s="17">
        <f>0.0094*A189-16.621+$H$7*SIN((A189+$J$7)/$I$7)</f>
        <v>2.358801795223923</v>
      </c>
    </row>
    <row r="190" ht="20.7" customHeight="1">
      <c r="A190" s="14">
        <f>A189+1</f>
        <v>2038</v>
      </c>
      <c r="B190" s="7"/>
      <c r="C190" s="7"/>
      <c r="D190" s="7"/>
      <c r="E190" s="7"/>
      <c r="F190" s="7"/>
      <c r="G190" s="7"/>
      <c r="H190" s="15"/>
      <c r="I190" s="16"/>
      <c r="J190" s="16"/>
      <c r="K190" s="17">
        <f>0.0124*A190-18.592+$H$3*SIN((A190+$J$3)/$I$3)</f>
        <v>6.8901204675671</v>
      </c>
      <c r="L190" s="17">
        <f>0.0112*A190-19.907+$H$5*SIN((A190+$J$5)/$I$5)</f>
        <v>2.652433975481428</v>
      </c>
      <c r="M190" s="17">
        <f>0.0084*A190-11.089+$H$6*SIN((A190+$J$6)/$I$6)</f>
        <v>6.241120467567097</v>
      </c>
      <c r="N190" s="17">
        <f>0.0094*A190-16.621+$H$7*SIN((A190+$J$7)/$I$7)</f>
        <v>2.270033975481427</v>
      </c>
    </row>
    <row r="191" ht="20.7" customHeight="1">
      <c r="A191" s="14">
        <f>A190+1</f>
        <v>2039</v>
      </c>
      <c r="B191" s="7"/>
      <c r="C191" s="7"/>
      <c r="D191" s="7"/>
      <c r="E191" s="7"/>
      <c r="F191" s="7"/>
      <c r="G191" s="7"/>
      <c r="H191" s="15"/>
      <c r="I191" s="16"/>
      <c r="J191" s="16"/>
      <c r="K191" s="17">
        <f>0.0124*A191-18.592+$H$3*SIN((A191+$J$3)/$I$3)</f>
        <v>6.742104263126238</v>
      </c>
      <c r="L191" s="17">
        <f>0.0112*A191-19.907+$H$5*SIN((A191+$J$5)/$I$5)</f>
        <v>2.567477485420052</v>
      </c>
      <c r="M191" s="17">
        <f>0.0084*A191-11.089+$H$6*SIN((A191+$J$6)/$I$6)</f>
        <v>6.089104263126234</v>
      </c>
      <c r="N191" s="17">
        <f>0.0094*A191-16.621+$H$7*SIN((A191+$J$7)/$I$7)</f>
        <v>2.183277485420056</v>
      </c>
    </row>
    <row r="192" ht="20.7" customHeight="1">
      <c r="A192" s="14">
        <f>A191+1</f>
        <v>2040</v>
      </c>
      <c r="B192" s="7"/>
      <c r="C192" s="7"/>
      <c r="D192" s="7"/>
      <c r="E192" s="7"/>
      <c r="F192" s="7"/>
      <c r="G192" s="7"/>
      <c r="H192" s="15"/>
      <c r="I192" s="16"/>
      <c r="J192" s="16"/>
      <c r="K192" s="17">
        <f>0.0124*A192-18.592+$H$3*SIN((A192+$J$3)/$I$3)</f>
        <v>6.593706414470525</v>
      </c>
      <c r="L192" s="17">
        <f>0.0112*A192-19.907+$H$5*SIN((A192+$J$5)/$I$5)</f>
        <v>2.485258948217306</v>
      </c>
      <c r="M192" s="17">
        <f>0.0084*A192-11.089+$H$6*SIN((A192+$J$6)/$I$6)</f>
        <v>5.936706414470523</v>
      </c>
      <c r="N192" s="17">
        <f>0.0094*A192-16.621+$H$7*SIN((A192+$J$7)/$I$7)</f>
        <v>2.09925894821731</v>
      </c>
    </row>
    <row r="193" ht="20.7" customHeight="1">
      <c r="A193" s="14">
        <f>A192+1</f>
        <v>2041</v>
      </c>
      <c r="B193" s="7"/>
      <c r="C193" s="7"/>
      <c r="D193" s="7"/>
      <c r="E193" s="7"/>
      <c r="F193" s="7"/>
      <c r="G193" s="7"/>
      <c r="H193" s="15"/>
      <c r="I193" s="16"/>
      <c r="J193" s="16"/>
      <c r="K193" s="17">
        <f>0.0124*A193-18.592+$H$3*SIN((A193+$J$3)/$I$3)</f>
        <v>6.4461420184037</v>
      </c>
      <c r="L193" s="17">
        <f>0.0112*A193-19.907+$H$5*SIN((A193+$J$5)/$I$5)</f>
        <v>2.406484297235575</v>
      </c>
      <c r="M193" s="17">
        <f>0.0084*A193-11.089+$H$6*SIN((A193+$J$6)/$I$6)</f>
        <v>5.785142018403697</v>
      </c>
      <c r="N193" s="17">
        <f>0.0094*A193-16.621+$H$7*SIN((A193+$J$7)/$I$7)</f>
        <v>2.018684297235576</v>
      </c>
    </row>
    <row r="194" ht="20.7" customHeight="1">
      <c r="A194" s="14">
        <f>A193+1</f>
        <v>2042</v>
      </c>
      <c r="B194" s="7"/>
      <c r="C194" s="7"/>
      <c r="D194" s="7"/>
      <c r="E194" s="7"/>
      <c r="F194" s="7"/>
      <c r="G194" s="7"/>
      <c r="H194" s="15"/>
      <c r="I194" s="16"/>
      <c r="J194" s="16"/>
      <c r="K194" s="17">
        <f>0.0124*A194-18.592+$H$3*SIN((A194+$J$3)/$I$3)</f>
        <v>6.300619873600556</v>
      </c>
      <c r="L194" s="17">
        <f>0.0112*A194-19.907+$H$5*SIN((A194+$J$5)/$I$5)</f>
        <v>2.331833441514301</v>
      </c>
      <c r="M194" s="17">
        <f>0.0084*A194-11.089+$H$6*SIN((A194+$J$6)/$I$6)</f>
        <v>5.635619873600555</v>
      </c>
      <c r="N194" s="17">
        <f>0.0094*A194-16.621+$H$7*SIN((A194+$J$7)/$I$7)</f>
        <v>1.942233441514303</v>
      </c>
    </row>
    <row r="195" ht="20.7" customHeight="1">
      <c r="A195" s="14">
        <f>A194+1</f>
        <v>2043</v>
      </c>
      <c r="B195" s="7"/>
      <c r="C195" s="7"/>
      <c r="D195" s="7"/>
      <c r="E195" s="7"/>
      <c r="F195" s="7"/>
      <c r="G195" s="7"/>
      <c r="H195" s="15"/>
      <c r="I195" s="16"/>
      <c r="J195" s="16"/>
      <c r="K195" s="17">
        <f>0.0124*A195-18.592+$H$3*SIN((A195+$J$3)/$I$3)</f>
        <v>6.158333346110517</v>
      </c>
      <c r="L195" s="17">
        <f>0.0112*A195-19.907+$H$5*SIN((A195+$J$5)/$I$5)</f>
        <v>2.261955127919554</v>
      </c>
      <c r="M195" s="17">
        <f>0.0084*A195-11.089+$H$6*SIN((A195+$J$6)/$I$6)</f>
        <v>5.489333346110515</v>
      </c>
      <c r="N195" s="17">
        <f>0.0094*A195-16.621+$H$7*SIN((A195+$J$7)/$I$7)</f>
        <v>1.870555127919556</v>
      </c>
    </row>
    <row r="196" ht="20.7" customHeight="1">
      <c r="A196" s="14">
        <f>A195+1</f>
        <v>2044</v>
      </c>
      <c r="B196" s="7"/>
      <c r="C196" s="7"/>
      <c r="D196" s="7"/>
      <c r="E196" s="7"/>
      <c r="F196" s="7"/>
      <c r="G196" s="7"/>
      <c r="H196" s="15"/>
      <c r="I196" s="16"/>
      <c r="J196" s="16"/>
      <c r="K196" s="17">
        <f>0.0124*A196-18.592+$H$3*SIN((A196+$J$3)/$I$3)</f>
        <v>6.020451351480014</v>
      </c>
      <c r="L196" s="17">
        <f>0.0112*A196-19.907+$H$5*SIN((A196+$J$5)/$I$5)</f>
        <v>2.197462038775888</v>
      </c>
      <c r="M196" s="17">
        <f>0.0084*A196-11.089+$H$6*SIN((A196+$J$6)/$I$6)</f>
        <v>5.347451351480014</v>
      </c>
      <c r="N196" s="17">
        <f>0.0094*A196-16.621+$H$7*SIN((A196+$J$7)/$I$7)</f>
        <v>1.804262038775888</v>
      </c>
    </row>
    <row r="197" ht="20.7" customHeight="1">
      <c r="A197" s="14">
        <f>A196+1</f>
        <v>2045</v>
      </c>
      <c r="B197" s="7"/>
      <c r="C197" s="7"/>
      <c r="D197" s="7"/>
      <c r="E197" s="7"/>
      <c r="F197" s="7"/>
      <c r="G197" s="7"/>
      <c r="H197" s="15"/>
      <c r="I197" s="16"/>
      <c r="J197" s="16"/>
      <c r="K197" s="17">
        <f>0.0124*A197-18.592+$H$3*SIN((A197+$J$3)/$I$3)</f>
        <v>5.888109521639837</v>
      </c>
      <c r="L197" s="17">
        <f>0.0112*A197-19.907+$H$5*SIN((A197+$J$5)/$I$5)</f>
        <v>2.1389261620263</v>
      </c>
      <c r="M197" s="17">
        <f>0.0084*A197-11.089+$H$6*SIN((A197+$J$6)/$I$6)</f>
        <v>5.211109521639832</v>
      </c>
      <c r="N197" s="17">
        <f>0.0094*A197-16.621+$H$7*SIN((A197+$J$7)/$I$7)</f>
        <v>1.743926162026304</v>
      </c>
    </row>
    <row r="198" ht="20.7" customHeight="1">
      <c r="A198" s="14">
        <f>A197+1</f>
        <v>2046</v>
      </c>
      <c r="B198" s="7"/>
      <c r="C198" s="7"/>
      <c r="D198" s="7"/>
      <c r="E198" s="7"/>
      <c r="F198" s="7"/>
      <c r="G198" s="7"/>
      <c r="H198" s="15"/>
      <c r="I198" s="16"/>
      <c r="J198" s="16"/>
      <c r="K198" s="17">
        <f>0.0124*A198-18.592+$H$3*SIN((A198+$J$3)/$I$3)</f>
        <v>5.762401623305617</v>
      </c>
      <c r="L198" s="17">
        <f>0.0112*A198-19.907+$H$5*SIN((A198+$J$5)/$I$5)</f>
        <v>2.086874468906093</v>
      </c>
      <c r="M198" s="17">
        <f>0.0084*A198-11.089+$H$6*SIN((A198+$J$6)/$I$6)</f>
        <v>5.081401623305614</v>
      </c>
      <c r="N198" s="17">
        <f>0.0094*A198-16.621+$H$7*SIN((A198+$J$7)/$I$7)</f>
        <v>1.690074468906098</v>
      </c>
    </row>
    <row r="199" ht="20.7" customHeight="1">
      <c r="A199" s="14">
        <f>A198+1</f>
        <v>2047</v>
      </c>
      <c r="B199" s="7"/>
      <c r="C199" s="7"/>
      <c r="D199" s="7"/>
      <c r="E199" s="7"/>
      <c r="F199" s="7"/>
      <c r="G199" s="7"/>
      <c r="H199" s="15"/>
      <c r="I199" s="16"/>
      <c r="J199" s="16"/>
      <c r="K199" s="17">
        <f>0.0124*A199-18.592+$H$3*SIN((A199+$J$3)/$I$3)</f>
        <v>5.644371292740153</v>
      </c>
      <c r="L199" s="17">
        <f>0.0112*A199-19.907+$H$5*SIN((A199+$J$5)/$I$5)</f>
        <v>2.041784931793536</v>
      </c>
      <c r="M199" s="17">
        <f>0.0084*A199-11.089+$H$6*SIN((A199+$J$6)/$I$6)</f>
        <v>4.959371292740149</v>
      </c>
      <c r="N199" s="17">
        <f>0.0094*A199-16.621+$H$7*SIN((A199+$J$7)/$I$7)</f>
        <v>1.643184931793538</v>
      </c>
    </row>
    <row r="200" ht="20.7" customHeight="1">
      <c r="A200" s="14">
        <f>A199+1</f>
        <v>2048</v>
      </c>
      <c r="B200" s="7"/>
      <c r="C200" s="7"/>
      <c r="D200" s="7"/>
      <c r="E200" s="7"/>
      <c r="F200" s="7"/>
      <c r="G200" s="7"/>
      <c r="H200" s="15"/>
      <c r="I200" s="16"/>
      <c r="J200" s="16"/>
      <c r="K200" s="17">
        <f>0.0124*A200-18.592+$H$3*SIN((A200+$J$3)/$I$3)</f>
        <v>5.535004149335123</v>
      </c>
      <c r="L200" s="17">
        <f>0.0112*A200-19.907+$H$5*SIN((A200+$J$5)/$I$5)</f>
        <v>2.004082912328725</v>
      </c>
      <c r="M200" s="17">
        <f>0.0084*A200-11.089+$H$6*SIN((A200+$J$6)/$I$6)</f>
        <v>4.846004149335121</v>
      </c>
      <c r="N200" s="17">
        <f>0.0094*A200-16.621+$H$7*SIN((A200+$J$7)/$I$7)</f>
        <v>1.603682912328728</v>
      </c>
    </row>
    <row r="201" ht="20.7" customHeight="1">
      <c r="A201" s="14">
        <f>A200+1</f>
        <v>2049</v>
      </c>
      <c r="B201" s="7"/>
      <c r="C201" s="7"/>
      <c r="D201" s="7"/>
      <c r="E201" s="7"/>
      <c r="F201" s="7"/>
      <c r="G201" s="7"/>
      <c r="H201" s="15"/>
      <c r="I201" s="16"/>
      <c r="J201" s="16"/>
      <c r="K201" s="17">
        <f>0.0124*A201-18.592+$H$3*SIN((A201+$J$3)/$I$3)</f>
        <v>5.435220347607525</v>
      </c>
      <c r="L201" s="17">
        <f>0.0112*A201-19.907+$H$5*SIN((A201+$J$5)/$I$5)</f>
        <v>1.974137947094663</v>
      </c>
      <c r="M201" s="17">
        <f>0.0084*A201-11.089+$H$6*SIN((A201+$J$6)/$I$6)</f>
        <v>4.742220347607526</v>
      </c>
      <c r="N201" s="17">
        <f>0.0094*A201-16.621+$H$7*SIN((A201+$J$7)/$I$7)</f>
        <v>1.571937947094666</v>
      </c>
    </row>
    <row r="202" ht="20.7" customHeight="1">
      <c r="A202" s="14">
        <f>A201+1</f>
        <v>2050</v>
      </c>
      <c r="B202" s="7"/>
      <c r="C202" s="7"/>
      <c r="D202" s="7"/>
      <c r="E202" s="7"/>
      <c r="F202" s="7"/>
      <c r="G202" s="7"/>
      <c r="H202" s="15"/>
      <c r="I202" s="16"/>
      <c r="J202" s="16"/>
      <c r="K202" s="17">
        <f>0.0124*A202-18.592+$H$3*SIN((A202+$J$3)/$I$3)</f>
        <v>5.345867623892413</v>
      </c>
      <c r="L202" s="17">
        <f>0.0112*A202-19.907+$H$5*SIN((A202+$J$5)/$I$5)</f>
        <v>1.952260955150087</v>
      </c>
      <c r="M202" s="17">
        <f>0.0084*A202-11.089+$H$6*SIN((A202+$J$6)/$I$6)</f>
        <v>4.648867623892412</v>
      </c>
      <c r="N202" s="17">
        <f>0.0094*A202-16.621+$H$7*SIN((A202+$J$7)/$I$7)</f>
        <v>1.548260955150087</v>
      </c>
    </row>
  </sheetData>
  <mergeCells count="1">
    <mergeCell ref="A1:N1"/>
  </mergeCells>
  <pageMargins left="0.25" right="0.25" top="0" bottom="0" header="0.25" footer="0.25"/>
  <pageSetup firstPageNumber="1" fitToHeight="1" fitToWidth="1" scale="58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2:K202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1" width="5.67188" style="37" customWidth="1"/>
    <col min="2" max="2" width="5.17188" style="37" customWidth="1"/>
    <col min="3" max="3" width="8.10156" style="37" customWidth="1"/>
    <col min="4" max="4" width="7.64844" style="37" customWidth="1"/>
    <col min="5" max="5" width="12.125" style="37" customWidth="1"/>
    <col min="6" max="6" width="12.2344" style="37" customWidth="1"/>
    <col min="7" max="7" width="12.2266" style="37" customWidth="1"/>
    <col min="8" max="8" width="12.2266" style="37" customWidth="1"/>
    <col min="9" max="9" width="12.2266" style="37" customWidth="1"/>
    <col min="10" max="10" width="12.2266" style="37" customWidth="1"/>
    <col min="11" max="11" width="12.2266" style="37" customWidth="1"/>
    <col min="12" max="256" width="16.3516" style="37" customWidth="1"/>
  </cols>
  <sheetData>
    <row r="1" ht="27.65" customHeight="1">
      <c r="A1" t="s" s="2">
        <v>55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44.35" customHeight="1">
      <c r="A2" t="s" s="3">
        <v>1</v>
      </c>
      <c r="B2" t="s" s="3">
        <v>6</v>
      </c>
      <c r="C2" t="s" s="3">
        <v>32</v>
      </c>
      <c r="D2" t="s" s="3">
        <v>33</v>
      </c>
      <c r="E2" t="s" s="4">
        <v>34</v>
      </c>
      <c r="F2" t="s" s="4">
        <v>35</v>
      </c>
      <c r="G2" t="s" s="4">
        <v>36</v>
      </c>
      <c r="H2" t="s" s="4">
        <v>56</v>
      </c>
      <c r="I2" t="s" s="4">
        <v>57</v>
      </c>
      <c r="J2" t="s" s="4">
        <v>58</v>
      </c>
      <c r="K2" t="s" s="4">
        <v>59</v>
      </c>
    </row>
    <row r="3" ht="20.7" customHeight="1">
      <c r="A3" s="14">
        <v>1851</v>
      </c>
      <c r="B3" s="14">
        <v>36</v>
      </c>
      <c r="C3" s="14">
        <f>AVERAGEA(B3:B12)</f>
        <v>44.18181818181818</v>
      </c>
      <c r="D3" s="14">
        <f>MEDIAN(B3:B12)</f>
        <v>47</v>
      </c>
      <c r="E3" s="33">
        <v>42</v>
      </c>
      <c r="F3" s="10">
        <v>10</v>
      </c>
      <c r="G3" s="10">
        <v>14</v>
      </c>
      <c r="H3" s="10">
        <f>0.3038*A3-503.83+$E$3*SIN((A3+$G$3)/$F$3)</f>
        <v>20.23606812124002</v>
      </c>
      <c r="I3" s="10">
        <f>0.2381*A3-379.05+$E$5*SIN((A3+$G$5)/$F$5)</f>
        <v>23.40536812123999</v>
      </c>
      <c r="J3" s="10">
        <f>0.243*A3-509.2+$E$6*SIN((A3+$G$6)/$F$6)</f>
        <v>-69.40657144635583</v>
      </c>
      <c r="K3" s="10">
        <f>0.2082*A3-442.51+$E$7*SIN((A3+$G$7)/$F$7)</f>
        <v>-67.13137144635584</v>
      </c>
    </row>
    <row r="4" ht="20.7" customHeight="1">
      <c r="A4" s="14">
        <v>1852</v>
      </c>
      <c r="B4" s="14">
        <v>73</v>
      </c>
      <c r="C4" s="14">
        <f>AVERAGEA(B4:B13)</f>
        <v>45.45454545454545</v>
      </c>
      <c r="D4" s="14">
        <f>MEDIAN(B4:B13)</f>
        <v>49.5</v>
      </c>
      <c r="E4" t="s" s="34">
        <v>43</v>
      </c>
      <c r="F4" t="s" s="18">
        <v>44</v>
      </c>
      <c r="G4" t="s" s="18">
        <v>45</v>
      </c>
      <c r="H4" s="17">
        <f>0.3038*A4-503.83+$E$3*SIN((A4+$G$3)/$F$3)</f>
        <v>19.00309071572495</v>
      </c>
      <c r="I4" s="17">
        <f>0.2381*A4-379.05+$E$5*SIN((A4+$G$5)/$F$5)</f>
        <v>22.10669071572492</v>
      </c>
      <c r="J4" s="17">
        <f>0.243*A4-509.2+$E$6*SIN((A4+$G$6)/$F$6)</f>
        <v>-68.13540785556449</v>
      </c>
      <c r="K4" s="17">
        <f>0.2082*A4-442.51+$E$7*SIN((A4+$G$7)/$F$7)</f>
        <v>-65.89500785556453</v>
      </c>
    </row>
    <row r="5" ht="20.7" customHeight="1">
      <c r="A5" s="14">
        <v>1853</v>
      </c>
      <c r="B5" s="14">
        <v>76</v>
      </c>
      <c r="C5" s="14">
        <f>AVERAGEA(B5:B14)</f>
        <v>43</v>
      </c>
      <c r="D5" s="14">
        <f>MEDIAN(B5:B14)</f>
        <v>47.5</v>
      </c>
      <c r="E5" s="22">
        <v>42</v>
      </c>
      <c r="F5" s="17">
        <v>10</v>
      </c>
      <c r="G5" s="17">
        <v>14</v>
      </c>
      <c r="H5" s="17">
        <f>0.3038*A5-503.83+$E$3*SIN((A5+$G$3)/$F$3)</f>
        <v>18.1678268093569</v>
      </c>
      <c r="I5" s="17">
        <f>0.2381*A5-379.05+$E$5*SIN((A5+$G$5)/$F$5)</f>
        <v>21.20572680935682</v>
      </c>
      <c r="J5" s="17">
        <f>0.243*A5-509.2+$E$6*SIN((A5+$G$6)/$F$6)</f>
        <v>-66.77460492303381</v>
      </c>
      <c r="K5" s="17">
        <f>0.2082*A5-442.51+$E$7*SIN((A5+$G$7)/$F$7)</f>
        <v>-64.5690049230338</v>
      </c>
    </row>
    <row r="6" ht="20.7" customHeight="1">
      <c r="A6" s="14">
        <v>1854</v>
      </c>
      <c r="B6" s="14">
        <v>31</v>
      </c>
      <c r="C6" s="14">
        <f>AVERAGEA(B6:B15)</f>
        <v>40.63636363636363</v>
      </c>
      <c r="D6" s="14">
        <f>MEDIAN(B6:B15)</f>
        <v>47.5</v>
      </c>
      <c r="E6" s="22">
        <v>14</v>
      </c>
      <c r="F6" s="17">
        <v>10</v>
      </c>
      <c r="G6" s="17">
        <v>26</v>
      </c>
      <c r="H6" s="17">
        <f>0.3038*A6-503.83+$E$3*SIN((A6+$G$3)/$F$3)</f>
        <v>17.74165755216366</v>
      </c>
      <c r="I6" s="17">
        <f>0.2381*A6-379.05+$E$5*SIN((A6+$G$5)/$F$5)</f>
        <v>20.71385755216359</v>
      </c>
      <c r="J6" s="17">
        <f>0.243*A6-509.2+$E$6*SIN((A6+$G$6)/$F$6)</f>
        <v>-65.33533136616882</v>
      </c>
      <c r="K6" s="17">
        <f>0.2082*A6-442.51+$E$7*SIN((A6+$G$7)/$F$7)</f>
        <v>-63.16453136616883</v>
      </c>
    </row>
    <row r="7" ht="20.7" customHeight="1">
      <c r="A7" s="14">
        <v>1855</v>
      </c>
      <c r="B7" s="14">
        <v>18</v>
      </c>
      <c r="C7" s="14">
        <f>AVERAGEA(B7:B16)</f>
        <v>40.27272727272727</v>
      </c>
      <c r="D7" s="14">
        <f>MEDIAN(B7:B16)</f>
        <v>47.5</v>
      </c>
      <c r="E7" s="22">
        <v>14</v>
      </c>
      <c r="F7" s="17">
        <v>10</v>
      </c>
      <c r="G7" s="17">
        <v>26</v>
      </c>
      <c r="H7" s="17">
        <f>0.3038*A7-503.83+$E$3*SIN((A7+$G$3)/$F$3)</f>
        <v>17.73187655566766</v>
      </c>
      <c r="I7" s="17">
        <f>0.2381*A7-379.05+$E$5*SIN((A7+$G$5)/$F$5)</f>
        <v>20.63837655566766</v>
      </c>
      <c r="J7" s="17">
        <f>0.243*A7-509.2+$E$6*SIN((A7+$G$6)/$F$6)</f>
        <v>-63.82953995491424</v>
      </c>
      <c r="K7" s="17">
        <f>0.2082*A7-442.51+$E$7*SIN((A7+$G$7)/$F$7)</f>
        <v>-61.69353995491421</v>
      </c>
    </row>
    <row r="8" ht="20.7" customHeight="1">
      <c r="A8" s="14">
        <v>1856</v>
      </c>
      <c r="B8" s="14">
        <v>49</v>
      </c>
      <c r="C8" s="14">
        <f>AVERAGEA(B8:B17)</f>
        <v>43.09090909090909</v>
      </c>
      <c r="D8" s="14">
        <f>MEDIAN(B8:B17)</f>
        <v>49</v>
      </c>
      <c r="E8" s="15"/>
      <c r="F8" s="16"/>
      <c r="G8" s="16"/>
      <c r="H8" s="17">
        <f>0.3038*A8-503.83+$E$3*SIN((A8+$G$3)/$F$3)</f>
        <v>18.14161701752976</v>
      </c>
      <c r="I8" s="17">
        <f>0.2381*A8-379.05+$E$5*SIN((A8+$G$5)/$F$5)</f>
        <v>20.98241701752976</v>
      </c>
      <c r="J8" s="17">
        <f>0.243*A8-509.2+$E$6*SIN((A8+$G$6)/$F$6)</f>
        <v>-62.26984808362799</v>
      </c>
      <c r="K8" s="17">
        <f>0.2082*A8-442.51+$E$7*SIN((A8+$G$7)/$F$7)</f>
        <v>-60.16864808362799</v>
      </c>
    </row>
    <row r="9" ht="20.7" customHeight="1">
      <c r="A9" s="14">
        <v>1857</v>
      </c>
      <c r="B9" s="14">
        <v>40</v>
      </c>
      <c r="C9" s="14">
        <f>AVERAGEA(B9:B18)</f>
        <v>46.27272727272727</v>
      </c>
      <c r="D9" s="14">
        <f>MEDIAN(B9:B18)</f>
        <v>49.5</v>
      </c>
      <c r="E9" s="15"/>
      <c r="F9" s="16"/>
      <c r="G9" s="16"/>
      <c r="H9" s="17">
        <f>0.3038*A9-503.83+$E$3*SIN((A9+$G$3)/$F$3)</f>
        <v>18.96982041567417</v>
      </c>
      <c r="I9" s="17">
        <f>0.2381*A9-379.05+$E$5*SIN((A9+$G$5)/$F$5)</f>
        <v>21.74492041567412</v>
      </c>
      <c r="J9" s="17">
        <f>0.243*A9-509.2+$E$6*SIN((A9+$G$6)/$F$6)</f>
        <v>-60.66941170224711</v>
      </c>
      <c r="K9" s="17">
        <f>0.2082*A9-442.51+$E$7*SIN((A9+$G$7)/$F$7)</f>
        <v>-58.60301170224712</v>
      </c>
    </row>
    <row r="10" ht="20.7" customHeight="1">
      <c r="A10" s="14">
        <v>1858</v>
      </c>
      <c r="B10" s="14">
        <v>45</v>
      </c>
      <c r="C10" s="14">
        <f>AVERAGEA(B10:B19)</f>
        <v>48.09090909090909</v>
      </c>
      <c r="D10" s="14">
        <f>MEDIAN(B10:B19)</f>
        <v>50</v>
      </c>
      <c r="E10" s="15"/>
      <c r="F10" s="16"/>
      <c r="G10" s="16"/>
      <c r="H10" s="17">
        <f>0.3038*A10-503.83+$E$3*SIN((A10+$G$3)/$F$3)</f>
        <v>20.21124708469136</v>
      </c>
      <c r="I10" s="17">
        <f>0.2381*A10-379.05+$E$5*SIN((A10+$G$5)/$F$5)</f>
        <v>22.92064708469132</v>
      </c>
      <c r="J10" s="17">
        <f>0.243*A10-509.2+$E$6*SIN((A10+$G$6)/$F$6)</f>
        <v>-59.04179386638631</v>
      </c>
      <c r="K10" s="17">
        <f>0.2082*A10-442.51+$E$7*SIN((A10+$G$7)/$F$7)</f>
        <v>-57.01019386638629</v>
      </c>
    </row>
    <row r="11" ht="20.7" customHeight="1">
      <c r="A11" s="14">
        <v>1859</v>
      </c>
      <c r="B11" s="14">
        <v>56</v>
      </c>
      <c r="C11" s="14">
        <f>AVERAGEA(B11:B20)</f>
        <v>47.18181818181818</v>
      </c>
      <c r="D11" s="14">
        <f>MEDIAN(B11:B20)</f>
        <v>50</v>
      </c>
      <c r="E11" s="15"/>
      <c r="F11" s="16"/>
      <c r="G11" s="16"/>
      <c r="H11" s="17">
        <f>0.3038*A11-503.83+$E$3*SIN((A11+$G$3)/$F$3)</f>
        <v>21.85652856884311</v>
      </c>
      <c r="I11" s="17">
        <f>0.2381*A11-379.05+$E$5*SIN((A11+$G$5)/$F$5)</f>
        <v>24.50022856884302</v>
      </c>
      <c r="J11" s="17">
        <f>0.243*A11-509.2+$E$6*SIN((A11+$G$6)/$F$6)</f>
        <v>-57.40082921976733</v>
      </c>
      <c r="K11" s="17">
        <f>0.2082*A11-442.51+$E$7*SIN((A11+$G$7)/$F$7)</f>
        <v>-55.40402921976732</v>
      </c>
    </row>
    <row r="12" ht="20.7" customHeight="1">
      <c r="A12" s="14">
        <v>1860</v>
      </c>
      <c r="B12" s="14">
        <v>62</v>
      </c>
      <c r="C12" s="14">
        <f>AVERAGEA(B12:B21)</f>
        <v>46.72727272727273</v>
      </c>
      <c r="D12" s="14">
        <f>MEDIAN(B12:B21)</f>
        <v>50</v>
      </c>
      <c r="E12" s="15"/>
      <c r="F12" s="16"/>
      <c r="G12" s="16"/>
      <c r="H12" s="17">
        <f>0.3038*A12-503.83+$E$3*SIN((A12+$G$3)/$F$3)</f>
        <v>23.89226122857373</v>
      </c>
      <c r="I12" s="17">
        <f>0.2381*A12-379.05+$E$5*SIN((A12+$G$5)/$F$5)</f>
        <v>26.4702612285737</v>
      </c>
      <c r="J12" s="17">
        <f>0.243*A12-509.2+$E$6*SIN((A12+$G$6)/$F$6)</f>
        <v>-55.7604857630335</v>
      </c>
      <c r="K12" s="17">
        <f>0.2082*A12-442.51+$E$7*SIN((A12+$G$7)/$F$7)</f>
        <v>-53.79848576303345</v>
      </c>
    </row>
    <row r="13" ht="20.7" customHeight="1">
      <c r="A13" s="14">
        <v>1861</v>
      </c>
      <c r="B13" s="14">
        <v>50</v>
      </c>
      <c r="C13" s="14">
        <f>AVERAGEA(B13:B22)</f>
        <v>49.09090909090909</v>
      </c>
      <c r="D13" s="14">
        <f>MEDIAN(B13:B22)</f>
        <v>50</v>
      </c>
      <c r="E13" s="15"/>
      <c r="F13" s="16"/>
      <c r="G13" s="16"/>
      <c r="H13" s="17">
        <f>0.3038*A13-503.83+$E$3*SIN((A13+$G$3)/$F$3)</f>
        <v>26.30114016524855</v>
      </c>
      <c r="I13" s="17">
        <f>0.2381*A13-379.05+$E$5*SIN((A13+$G$5)/$F$5)</f>
        <v>28.81344016524854</v>
      </c>
      <c r="J13" s="17">
        <f>0.243*A13-509.2+$E$6*SIN((A13+$G$6)/$F$6)</f>
        <v>-54.13472529010412</v>
      </c>
      <c r="K13" s="17">
        <f>0.2082*A13-442.51+$E$7*SIN((A13+$G$7)/$F$7)</f>
        <v>-52.20752529010415</v>
      </c>
    </row>
    <row r="14" ht="20.7" customHeight="1">
      <c r="A14" s="14">
        <v>1862</v>
      </c>
      <c r="B14" s="14">
        <v>46</v>
      </c>
      <c r="C14" s="14">
        <f>AVERAGEA(B14:B23)</f>
        <v>52.54545454545455</v>
      </c>
      <c r="D14" s="14">
        <f>MEDIAN(B14:B23)</f>
        <v>50.5</v>
      </c>
      <c r="E14" s="15"/>
      <c r="F14" s="16"/>
      <c r="G14" s="16"/>
      <c r="H14" s="17">
        <f>0.3038*A14-503.83+$E$3*SIN((A14+$G$3)/$F$3)</f>
        <v>29.06213212597881</v>
      </c>
      <c r="I14" s="17">
        <f>0.2381*A14-379.05+$E$5*SIN((A14+$G$5)/$F$5)</f>
        <v>31.50873212597874</v>
      </c>
      <c r="J14" s="17">
        <f>0.243*A14-509.2+$E$6*SIN((A14+$G$6)/$F$6)</f>
        <v>-52.5373638865446</v>
      </c>
      <c r="K14" s="17">
        <f>0.2082*A14-442.51+$E$7*SIN((A14+$G$7)/$F$7)</f>
        <v>-50.64496388654459</v>
      </c>
    </row>
    <row r="15" ht="20.7" customHeight="1">
      <c r="A15" s="14">
        <v>1863</v>
      </c>
      <c r="B15" s="14">
        <v>50</v>
      </c>
      <c r="C15" s="14">
        <f>AVERAGEA(B15:B24)</f>
        <v>54.27272727272727</v>
      </c>
      <c r="D15" s="14">
        <f>MEDIAN(B15:B24)</f>
        <v>55.5</v>
      </c>
      <c r="E15" s="15"/>
      <c r="F15" s="16"/>
      <c r="G15" s="16"/>
      <c r="H15" s="17">
        <f>0.3038*A15-503.83+$E$3*SIN((A15+$G$3)/$F$3)</f>
        <v>32.15068566093255</v>
      </c>
      <c r="I15" s="17">
        <f>0.2381*A15-379.05+$E$5*SIN((A15+$G$5)/$F$5)</f>
        <v>34.53158566093249</v>
      </c>
      <c r="J15" s="17">
        <f>0.243*A15-509.2+$E$6*SIN((A15+$G$6)/$F$6)</f>
        <v>-50.98193388380763</v>
      </c>
      <c r="K15" s="17">
        <f>0.2082*A15-442.51+$E$7*SIN((A15+$G$7)/$F$7)</f>
        <v>-49.12433388380764</v>
      </c>
    </row>
    <row r="16" ht="20.7" customHeight="1">
      <c r="A16" s="14">
        <v>1864</v>
      </c>
      <c r="B16" s="14">
        <v>27</v>
      </c>
      <c r="C16" s="14">
        <f>AVERAGEA(B16:B25)</f>
        <v>56</v>
      </c>
      <c r="D16" s="14">
        <f>MEDIAN(B16:B25)</f>
        <v>62.5</v>
      </c>
      <c r="E16" s="15"/>
      <c r="F16" s="16"/>
      <c r="G16" s="16"/>
      <c r="H16" s="17">
        <f>0.3038*A16-503.83+$E$3*SIN((A16+$G$3)/$F$3)</f>
        <v>35.53897643330658</v>
      </c>
      <c r="I16" s="17">
        <f>0.2381*A16-379.05+$E$5*SIN((A16+$G$5)/$F$5)</f>
        <v>37.85417643330647</v>
      </c>
      <c r="J16" s="17">
        <f>0.243*A16-509.2+$E$6*SIN((A16+$G$6)/$F$6)</f>
        <v>-49.48154864864851</v>
      </c>
      <c r="K16" s="17">
        <f>0.2082*A16-442.51+$E$7*SIN((A16+$G$7)/$F$7)</f>
        <v>-47.65874864864854</v>
      </c>
    </row>
    <row r="17" ht="20.7" customHeight="1">
      <c r="A17" s="14">
        <v>1865</v>
      </c>
      <c r="B17" s="14">
        <v>49</v>
      </c>
      <c r="C17" s="14">
        <f>AVERAGEA(B17:B26)</f>
        <v>57.81818181818182</v>
      </c>
      <c r="D17" s="14">
        <f>MEDIAN(B17:B26)</f>
        <v>62.5</v>
      </c>
      <c r="E17" s="15"/>
      <c r="F17" s="16"/>
      <c r="G17" s="16"/>
      <c r="H17" s="17">
        <f>0.3038*A17-503.83+$E$3*SIN((A17+$G$3)/$F$3)</f>
        <v>39.19618523089856</v>
      </c>
      <c r="I17" s="17">
        <f>0.2381*A17-379.05+$E$5*SIN((A17+$G$5)/$F$5)</f>
        <v>41.44568523089857</v>
      </c>
      <c r="J17" s="17">
        <f>0.243*A17-509.2+$E$6*SIN((A17+$G$6)/$F$6)</f>
        <v>-48.04877155870065</v>
      </c>
      <c r="K17" s="17">
        <f>0.2082*A17-442.51+$E$7*SIN((A17+$G$7)/$F$7)</f>
        <v>-46.26077155870064</v>
      </c>
    </row>
    <row r="18" ht="20.7" customHeight="1">
      <c r="A18" s="14">
        <v>1866</v>
      </c>
      <c r="B18" s="14">
        <v>84</v>
      </c>
      <c r="C18" s="14">
        <f>AVERAGEA(B18:B27)</f>
        <v>59.90909090909091</v>
      </c>
      <c r="D18" s="14">
        <f>MEDIAN(B18:B27)</f>
        <v>67</v>
      </c>
      <c r="E18" s="15"/>
      <c r="F18" s="16"/>
      <c r="G18" s="16"/>
      <c r="H18" s="17">
        <f>0.3038*A18-503.83+$E$3*SIN((A18+$G$3)/$F$3)</f>
        <v>43.08880590149358</v>
      </c>
      <c r="I18" s="17">
        <f>0.2381*A18-379.05+$E$5*SIN((A18+$G$5)/$F$5)</f>
        <v>45.27260590149354</v>
      </c>
      <c r="J18" s="17">
        <f>0.243*A18-509.2+$E$6*SIN((A18+$G$6)/$F$6)</f>
        <v>-46.69549047335878</v>
      </c>
      <c r="K18" s="17">
        <f>0.2082*A18-442.51+$E$7*SIN((A18+$G$7)/$F$7)</f>
        <v>-44.94229047335879</v>
      </c>
    </row>
    <row r="19" ht="20.7" customHeight="1">
      <c r="A19" s="14">
        <v>1867</v>
      </c>
      <c r="B19" s="14">
        <v>60</v>
      </c>
      <c r="C19" s="14">
        <f>AVERAGEA(B19:B28)</f>
        <v>57.45454545454545</v>
      </c>
      <c r="D19" s="14">
        <f>MEDIAN(B19:B28)</f>
        <v>62.5</v>
      </c>
      <c r="E19" s="15"/>
      <c r="F19" s="16"/>
      <c r="G19" s="16"/>
      <c r="H19" s="17">
        <f>0.3038*A19-503.83+$E$3*SIN((A19+$G$3)/$F$3)</f>
        <v>47.18098013525734</v>
      </c>
      <c r="I19" s="17">
        <f>0.2381*A19-379.05+$E$5*SIN((A19+$G$5)/$F$5)</f>
        <v>49.29908013525731</v>
      </c>
      <c r="J19" s="17">
        <f>0.243*A19-509.2+$E$6*SIN((A19+$G$6)/$F$6)</f>
        <v>-45.43279895421723</v>
      </c>
      <c r="K19" s="17">
        <f>0.2082*A19-442.51+$E$7*SIN((A19+$G$7)/$F$7)</f>
        <v>-43.7143989542172</v>
      </c>
    </row>
    <row r="20" ht="20.7" customHeight="1">
      <c r="A20" s="14">
        <v>1868</v>
      </c>
      <c r="B20" s="14">
        <v>35</v>
      </c>
      <c r="C20" s="14">
        <f>AVERAGEA(B20:B29)</f>
        <v>58.63636363636363</v>
      </c>
      <c r="D20" s="14">
        <f>MEDIAN(B20:B29)</f>
        <v>67</v>
      </c>
      <c r="E20" s="15"/>
      <c r="F20" s="16"/>
      <c r="G20" s="16"/>
      <c r="H20" s="17">
        <f>0.3038*A20-503.83+$E$3*SIN((A20+$G$3)/$F$3)</f>
        <v>51.43485574911612</v>
      </c>
      <c r="I20" s="17">
        <f>0.2381*A20-379.05+$E$5*SIN((A20+$G$5)/$F$5)</f>
        <v>53.48725574911604</v>
      </c>
      <c r="J20" s="17">
        <f>0.243*A20-509.2+$E$6*SIN((A20+$G$6)/$F$6)</f>
        <v>-44.27088542187065</v>
      </c>
      <c r="K20" s="17">
        <f>0.2082*A20-442.51+$E$7*SIN((A20+$G$7)/$F$7)</f>
        <v>-42.58728542187064</v>
      </c>
    </row>
    <row r="21" ht="20.7" customHeight="1">
      <c r="A21" s="14">
        <v>1869</v>
      </c>
      <c r="B21" s="14">
        <v>51</v>
      </c>
      <c r="C21" s="14">
        <f>AVERAGEA(B21:B30)</f>
        <v>71.90909090909091</v>
      </c>
      <c r="D21" s="14">
        <f>MEDIAN(B21:B30)</f>
        <v>70.5</v>
      </c>
      <c r="E21" s="15"/>
      <c r="F21" s="16"/>
      <c r="G21" s="16"/>
      <c r="H21" s="17">
        <f>0.3038*A21-503.83+$E$3*SIN((A21+$G$3)/$F$3)</f>
        <v>55.81096489325869</v>
      </c>
      <c r="I21" s="17">
        <f>0.2381*A21-379.05+$E$5*SIN((A21+$G$5)/$F$5)</f>
        <v>57.79766489325873</v>
      </c>
      <c r="J21" s="17">
        <f>0.243*A21-509.2+$E$6*SIN((A21+$G$6)/$F$6)</f>
        <v>-43.2189313565815</v>
      </c>
      <c r="K21" s="17">
        <f>0.2082*A21-442.51+$E$7*SIN((A21+$G$7)/$F$7)</f>
        <v>-41.57013135658151</v>
      </c>
    </row>
    <row r="22" ht="20.7" customHeight="1">
      <c r="A22" s="14">
        <v>1870</v>
      </c>
      <c r="B22" s="14">
        <v>88</v>
      </c>
      <c r="C22" s="14">
        <f>AVERAGEA(B22:B31)</f>
        <v>73.09090909090909</v>
      </c>
      <c r="D22" s="14">
        <f>MEDIAN(B22:B31)</f>
        <v>70.5</v>
      </c>
      <c r="E22" s="15"/>
      <c r="F22" s="16"/>
      <c r="G22" s="16"/>
      <c r="H22" s="17">
        <f>0.3038*A22-503.83+$E$3*SIN((A22+$G$3)/$F$3)</f>
        <v>60.26861840084113</v>
      </c>
      <c r="I22" s="17">
        <f>0.2381*A22-379.05+$E$5*SIN((A22+$G$5)/$F$5)</f>
        <v>62.18961840084112</v>
      </c>
      <c r="J22" s="17">
        <f>0.243*A22-509.2+$E$6*SIN((A22+$G$6)/$F$6)</f>
        <v>-42.28501955996549</v>
      </c>
      <c r="K22" s="17">
        <f>0.2082*A22-442.51+$E$7*SIN((A22+$G$7)/$F$7)</f>
        <v>-40.67101955996546</v>
      </c>
    </row>
    <row r="23" ht="20.7" customHeight="1">
      <c r="A23" s="14">
        <v>1871</v>
      </c>
      <c r="B23" s="14">
        <v>88</v>
      </c>
      <c r="C23" s="14">
        <f>AVERAGEA(B23:B32)</f>
        <v>77</v>
      </c>
      <c r="D23" s="14">
        <f>MEDIAN(B23:B32)</f>
        <v>70.5</v>
      </c>
      <c r="E23" s="15"/>
      <c r="F23" s="16"/>
      <c r="G23" s="16"/>
      <c r="H23" s="17">
        <f>0.3038*A23-503.83+$E$3*SIN((A23+$G$3)/$F$3)</f>
        <v>64.76631234069811</v>
      </c>
      <c r="I23" s="17">
        <f>0.2381*A23-379.05+$E$5*SIN((A23+$G$5)/$F$5)</f>
        <v>66.62161234069805</v>
      </c>
      <c r="J23" s="17">
        <f>0.243*A23-509.2+$E$6*SIN((A23+$G$6)/$F$6)</f>
        <v>-41.47605339430933</v>
      </c>
      <c r="K23" s="17">
        <f>0.2082*A23-442.51+$E$7*SIN((A23+$G$7)/$F$7)</f>
        <v>-39.89685339430932</v>
      </c>
    </row>
    <row r="24" ht="20.7" customHeight="1">
      <c r="A24" s="14">
        <v>1872</v>
      </c>
      <c r="B24" s="14">
        <v>65</v>
      </c>
      <c r="C24" s="14">
        <f>AVERAGEA(B24:B33)</f>
        <v>74.36363636363636</v>
      </c>
      <c r="D24" s="14">
        <f>MEDIAN(B24:B33)</f>
        <v>67</v>
      </c>
      <c r="E24" s="15"/>
      <c r="F24" s="16"/>
      <c r="G24" s="16"/>
      <c r="H24" s="17">
        <f>0.3038*A24-503.83+$E$3*SIN((A24+$G$3)/$F$3)</f>
        <v>69.26214271089964</v>
      </c>
      <c r="I24" s="17">
        <f>0.2381*A24-379.05+$E$5*SIN((A24+$G$5)/$F$5)</f>
        <v>71.05174271089959</v>
      </c>
      <c r="J24" s="17">
        <f>0.243*A24-509.2+$E$6*SIN((A24+$G$6)/$F$6)</f>
        <v>-40.79768780645657</v>
      </c>
      <c r="K24" s="17">
        <f>0.2082*A24-442.51+$E$7*SIN((A24+$G$7)/$F$7)</f>
        <v>-39.25328780645657</v>
      </c>
    </row>
    <row r="25" ht="20.7" customHeight="1">
      <c r="A25" s="14">
        <v>1873</v>
      </c>
      <c r="B25" s="14">
        <v>69</v>
      </c>
      <c r="C25" s="14">
        <f>AVERAGEA(B25:B34)</f>
        <v>73.81818181818181</v>
      </c>
      <c r="D25" s="14">
        <f>MEDIAN(B25:B34)</f>
        <v>66.5</v>
      </c>
      <c r="E25" s="15"/>
      <c r="F25" s="16"/>
      <c r="G25" s="16"/>
      <c r="H25" s="17">
        <f>0.3038*A25-503.83+$E$3*SIN((A25+$G$3)/$F$3)</f>
        <v>73.71422412968764</v>
      </c>
      <c r="I25" s="17">
        <f>0.2381*A25-379.05+$E$5*SIN((A25+$G$5)/$F$5)</f>
        <v>75.43812412968754</v>
      </c>
      <c r="J25" s="17">
        <f>0.243*A25-509.2+$E$6*SIN((A25+$G$6)/$F$6)</f>
        <v>-40.25427282544863</v>
      </c>
      <c r="K25" s="17">
        <f>0.2082*A25-442.51+$E$7*SIN((A25+$G$7)/$F$7)</f>
        <v>-38.74467282544865</v>
      </c>
    </row>
    <row r="26" ht="20.7" customHeight="1">
      <c r="A26" s="14">
        <v>1874</v>
      </c>
      <c r="B26" s="14">
        <v>47</v>
      </c>
      <c r="C26" s="14">
        <f>AVERAGEA(B26:B35)</f>
        <v>73.63636363636364</v>
      </c>
      <c r="D26" s="14">
        <f>MEDIAN(B26:B35)</f>
        <v>65.5</v>
      </c>
      <c r="E26" s="15"/>
      <c r="F26" s="16"/>
      <c r="G26" s="16"/>
      <c r="H26" s="17">
        <f>0.3038*A26-503.83+$E$3*SIN((A26+$G$3)/$F$3)</f>
        <v>78.08110834036616</v>
      </c>
      <c r="I26" s="17">
        <f>0.2381*A26-379.05+$E$5*SIN((A26+$G$5)/$F$5)</f>
        <v>79.73930834036618</v>
      </c>
      <c r="J26" s="17">
        <f>0.243*A26-509.2+$E$6*SIN((A26+$G$6)/$F$6)</f>
        <v>-39.84881009847158</v>
      </c>
      <c r="K26" s="17">
        <f>0.2082*A26-442.51+$E$7*SIN((A26+$G$7)/$F$7)</f>
        <v>-38.37401009847162</v>
      </c>
    </row>
    <row r="27" ht="20.7" customHeight="1">
      <c r="A27" s="14">
        <v>1875</v>
      </c>
      <c r="B27" s="14">
        <v>72</v>
      </c>
      <c r="C27" s="14">
        <f>AVERAGEA(B27:B36)</f>
        <v>75.90909090909091</v>
      </c>
      <c r="D27" s="14">
        <f>MEDIAN(B27:B36)</f>
        <v>69.5</v>
      </c>
      <c r="E27" s="15"/>
      <c r="F27" s="16"/>
      <c r="G27" s="16"/>
      <c r="H27" s="17">
        <f>0.3038*A27-503.83+$E$3*SIN((A27+$G$3)/$F$3)</f>
        <v>82.32219834857707</v>
      </c>
      <c r="I27" s="17">
        <f>0.2381*A27-379.05+$E$5*SIN((A27+$G$5)/$F$5)</f>
        <v>83.91469834857705</v>
      </c>
      <c r="J27" s="17">
        <f>0.243*A27-509.2+$E$6*SIN((A27+$G$6)/$F$6)</f>
        <v>-39.58292289939033</v>
      </c>
      <c r="K27" s="17">
        <f>0.2082*A27-442.51+$E$7*SIN((A27+$G$7)/$F$7)</f>
        <v>-38.14292289939033</v>
      </c>
    </row>
    <row r="28" ht="20.7" customHeight="1">
      <c r="A28" s="14">
        <v>1876</v>
      </c>
      <c r="B28" s="14">
        <v>57</v>
      </c>
      <c r="C28" s="14">
        <f>AVERAGEA(B28:B37)</f>
        <v>74.63636363636364</v>
      </c>
      <c r="D28" s="14">
        <f>MEDIAN(B28:B37)</f>
        <v>65.5</v>
      </c>
      <c r="E28" s="15"/>
      <c r="F28" s="16"/>
      <c r="G28" s="16"/>
      <c r="H28" s="17">
        <f>0.3038*A28-503.83+$E$3*SIN((A28+$G$3)/$F$3)</f>
        <v>86.39815405405447</v>
      </c>
      <c r="I28" s="17">
        <f>0.2381*A28-379.05+$E$5*SIN((A28+$G$5)/$F$5)</f>
        <v>87.92495405405445</v>
      </c>
      <c r="J28" s="17">
        <f>0.243*A28-509.2+$E$6*SIN((A28+$G$6)/$F$6)</f>
        <v>-39.4568399095326</v>
      </c>
      <c r="K28" s="17">
        <f>0.2082*A28-442.51+$E$7*SIN((A28+$G$7)/$F$7)</f>
        <v>-38.05163990953262</v>
      </c>
    </row>
    <row r="29" ht="20.7" customHeight="1">
      <c r="A29" s="14">
        <v>1877</v>
      </c>
      <c r="B29" s="14">
        <v>73</v>
      </c>
      <c r="C29" s="14">
        <f>AVERAGEA(B29:B38)</f>
        <v>84.54545454545455</v>
      </c>
      <c r="D29" s="14">
        <f>MEDIAN(B29:B38)</f>
        <v>69.5</v>
      </c>
      <c r="E29" s="15"/>
      <c r="F29" s="16"/>
      <c r="G29" s="16"/>
      <c r="H29" s="17">
        <f>0.3038*A29-503.83+$E$3*SIN((A29+$G$3)/$F$3)</f>
        <v>90.2712853238981</v>
      </c>
      <c r="I29" s="17">
        <f>0.2381*A29-379.05+$E$5*SIN((A29+$G$5)/$F$5)</f>
        <v>91.73238532389803</v>
      </c>
      <c r="J29" s="17">
        <f>0.243*A29-509.2+$E$6*SIN((A29+$G$6)/$F$6)</f>
        <v>-39.46939293278076</v>
      </c>
      <c r="K29" s="17">
        <f>0.2082*A29-442.51+$E$7*SIN((A29+$G$7)/$F$7)</f>
        <v>-38.09899293278074</v>
      </c>
    </row>
    <row r="30" ht="20.7" customHeight="1">
      <c r="A30" s="14">
        <v>1878</v>
      </c>
      <c r="B30" s="14">
        <v>181</v>
      </c>
      <c r="C30" s="14">
        <f>AVERAGEA(B30:B39)</f>
        <v>94.36363636363636</v>
      </c>
      <c r="D30" s="14">
        <f>MEDIAN(B30:B39)</f>
        <v>69.5</v>
      </c>
      <c r="E30" s="15"/>
      <c r="F30" s="16"/>
      <c r="G30" s="16"/>
      <c r="H30" s="17">
        <f>0.3038*A30-503.83+$E$3*SIN((A30+$G$3)/$F$3)</f>
        <v>93.90592857992374</v>
      </c>
      <c r="I30" s="17">
        <f>0.2381*A30-379.05+$E$5*SIN((A30+$G$5)/$F$5)</f>
        <v>95.30132857992368</v>
      </c>
      <c r="J30" s="17">
        <f>0.243*A30-509.2+$E$6*SIN((A30+$G$6)/$F$6)</f>
        <v>-39.61802856780096</v>
      </c>
      <c r="K30" s="17">
        <f>0.2082*A30-442.51+$E$7*SIN((A30+$G$7)/$F$7)</f>
        <v>-38.28242856780096</v>
      </c>
    </row>
    <row r="31" ht="20.7" customHeight="1">
      <c r="A31" s="14">
        <v>1879</v>
      </c>
      <c r="B31" s="14">
        <v>64</v>
      </c>
      <c r="C31" s="14">
        <f>AVERAGEA(B31:B40)</f>
        <v>85.63636363636364</v>
      </c>
      <c r="D31" s="14">
        <f>MEDIAN(B31:B40)</f>
        <v>69.5</v>
      </c>
      <c r="E31" s="15"/>
      <c r="F31" s="16"/>
      <c r="G31" s="16"/>
      <c r="H31" s="17">
        <f>0.3038*A31-503.83+$E$3*SIN((A31+$G$3)/$F$3)</f>
        <v>97.2688031373483</v>
      </c>
      <c r="I31" s="17">
        <f>0.2381*A31-379.05+$E$5*SIN((A31+$G$5)/$F$5)</f>
        <v>98.5985031373483</v>
      </c>
      <c r="J31" s="17">
        <f>0.243*A31-509.2+$E$6*SIN((A31+$G$6)/$F$6)</f>
        <v>-39.89883372078568</v>
      </c>
      <c r="K31" s="17">
        <f>0.2082*A31-442.51+$E$7*SIN((A31+$G$7)/$F$7)</f>
        <v>-38.59803372078564</v>
      </c>
    </row>
    <row r="32" ht="20.7" customHeight="1">
      <c r="A32" s="14">
        <v>1880</v>
      </c>
      <c r="B32" s="14">
        <v>131</v>
      </c>
      <c r="C32" s="14">
        <f>AVERAGEA(B32:B41)</f>
        <v>89.27272727272727</v>
      </c>
      <c r="D32" s="14">
        <f>MEDIAN(B32:B41)</f>
        <v>78.5</v>
      </c>
      <c r="E32" s="22">
        <f>'AveragesMedians - Testing Trend'!N32</f>
        <v>-42.41055555555555</v>
      </c>
      <c r="F32" s="17">
        <f>AVERAGEA(E32:E41)</f>
        <v>-37.65141767676768</v>
      </c>
      <c r="G32" s="17">
        <f>MEDIAN(E32:E41)</f>
        <v>-41.78849166666667</v>
      </c>
      <c r="H32" s="17">
        <f>0.3038*A32-503.83+$E$3*SIN((A32+$G$3)/$F$3)</f>
        <v>100.3293437343881</v>
      </c>
      <c r="I32" s="17">
        <f>0.2381*A32-379.05+$E$5*SIN((A32+$G$5)/$F$5)</f>
        <v>101.593343734388</v>
      </c>
      <c r="J32" s="17">
        <f>0.243*A32-509.2+$E$6*SIN((A32+$G$6)/$F$6)</f>
        <v>-40.30657470379326</v>
      </c>
      <c r="K32" s="17">
        <f>0.2082*A32-442.51+$E$7*SIN((A32+$G$7)/$F$7)</f>
        <v>-39.04057470379324</v>
      </c>
    </row>
    <row r="33" ht="20.7" customHeight="1">
      <c r="A33" s="14">
        <v>1881</v>
      </c>
      <c r="B33" s="14">
        <v>59</v>
      </c>
      <c r="C33" s="14">
        <f>AVERAGEA(B33:B42)</f>
        <v>80.36363636363636</v>
      </c>
      <c r="D33" s="14">
        <f>MEDIAN(B33:B42)</f>
        <v>69.5</v>
      </c>
      <c r="E33" s="22">
        <f>'AveragesMedians - Testing Trend'!N33</f>
        <v>-39.40666666666667</v>
      </c>
      <c r="F33" s="17">
        <f>AVERAGEA(E33:E42)</f>
        <v>-38.79588232323233</v>
      </c>
      <c r="G33" s="17">
        <f>MEDIAN(E33:E42)</f>
        <v>-41.78849166666667</v>
      </c>
      <c r="H33" s="17">
        <f>0.3038*A33-503.83+$E$3*SIN((A33+$G$3)/$F$3)</f>
        <v>103.0600059302556</v>
      </c>
      <c r="I33" s="17">
        <f>0.2381*A33-379.05+$E$5*SIN((A33+$G$5)/$F$5)</f>
        <v>104.2583059302555</v>
      </c>
      <c r="J33" s="17">
        <f>0.243*A33-509.2+$E$6*SIN((A33+$G$6)/$F$6)</f>
        <v>-40.83474952802784</v>
      </c>
      <c r="K33" s="17">
        <f>0.2082*A33-442.51+$E$7*SIN((A33+$G$7)/$F$7)</f>
        <v>-39.60354952802784</v>
      </c>
    </row>
    <row r="34" ht="20.7" customHeight="1">
      <c r="A34" s="14">
        <v>1882</v>
      </c>
      <c r="B34" s="14">
        <v>59</v>
      </c>
      <c r="C34" s="14">
        <f>AVERAGEA(B34:B43)</f>
        <v>85.54545454545455</v>
      </c>
      <c r="D34" s="14">
        <f>MEDIAN(B34:B43)</f>
        <v>78.5</v>
      </c>
      <c r="E34" s="22">
        <f>'AveragesMedians - Testing Trend'!N34</f>
        <v>-40.27977777777778</v>
      </c>
      <c r="F34" s="17">
        <f>AVERAGEA(E34:E43)</f>
        <v>-39.63932171717172</v>
      </c>
      <c r="G34" s="17">
        <f>MEDIAN(E34:E43)</f>
        <v>-42.82821388888889</v>
      </c>
      <c r="H34" s="17">
        <f>0.3038*A34-503.83+$E$3*SIN((A34+$G$3)/$F$3)</f>
        <v>105.4365413201037</v>
      </c>
      <c r="I34" s="17">
        <f>0.2381*A34-379.05+$E$5*SIN((A34+$G$5)/$F$5)</f>
        <v>106.5691413201036</v>
      </c>
      <c r="J34" s="17">
        <f>0.243*A34-509.2+$E$6*SIN((A34+$G$6)/$F$6)</f>
        <v>-41.47565286956245</v>
      </c>
      <c r="K34" s="17">
        <f>0.2082*A34-442.51+$E$7*SIN((A34+$G$7)/$F$7)</f>
        <v>-40.27925286956241</v>
      </c>
    </row>
    <row r="35" ht="20.7" customHeight="1">
      <c r="A35" s="14">
        <v>1883</v>
      </c>
      <c r="B35" s="14">
        <v>67</v>
      </c>
      <c r="C35" s="14">
        <f>AVERAGEA(B35:B44)</f>
        <v>90.72727272727273</v>
      </c>
      <c r="D35" s="14">
        <f>MEDIAN(B35:B44)</f>
        <v>94.5</v>
      </c>
      <c r="E35" s="22">
        <f>'AveragesMedians - Testing Trend'!N35</f>
        <v>-41.50166666666667</v>
      </c>
      <c r="F35" s="17">
        <f>AVERAGEA(E35:E44)</f>
        <v>-39.81898838383839</v>
      </c>
      <c r="G35" s="17">
        <f>MEDIAN(E35:E44)</f>
        <v>-42.91861111111112</v>
      </c>
      <c r="H35" s="17">
        <f>0.3038*A35-503.83+$E$3*SIN((A35+$G$3)/$F$3)</f>
        <v>107.4382398170722</v>
      </c>
      <c r="I35" s="17">
        <f>0.2381*A35-379.05+$E$5*SIN((A35+$G$5)/$F$5)</f>
        <v>108.5051398170721</v>
      </c>
      <c r="J35" s="17">
        <f>0.243*A35-509.2+$E$6*SIN((A35+$G$6)/$F$6)</f>
        <v>-42.22045305838758</v>
      </c>
      <c r="K35" s="17">
        <f>0.2082*A35-442.51+$E$7*SIN((A35+$G$7)/$F$7)</f>
        <v>-41.05885305838756</v>
      </c>
    </row>
    <row r="36" ht="20.7" customHeight="1">
      <c r="A36" s="14">
        <v>1884</v>
      </c>
      <c r="B36" s="14">
        <v>72</v>
      </c>
      <c r="C36" s="14">
        <f>AVERAGEA(B36:B45)</f>
        <v>105.6363636363636</v>
      </c>
      <c r="D36" s="14">
        <f>MEDIAN(B36:B45)</f>
        <v>110</v>
      </c>
      <c r="E36" s="22">
        <f>'AveragesMedians - Testing Trend'!N36</f>
        <v>-45.71161111111111</v>
      </c>
      <c r="F36" s="17">
        <f>AVERAGEA(E36:E45)</f>
        <v>-40.89841262626263</v>
      </c>
      <c r="G36" s="17">
        <f>MEDIAN(E36:E45)</f>
        <v>-44.64636111111111</v>
      </c>
      <c r="H36" s="17">
        <f>0.3038*A36-503.83+$E$3*SIN((A36+$G$3)/$F$3)</f>
        <v>109.0481365806302</v>
      </c>
      <c r="I36" s="17">
        <f>0.2381*A36-379.05+$E$5*SIN((A36+$G$5)/$F$5)</f>
        <v>110.0493365806302</v>
      </c>
      <c r="J36" s="17">
        <f>0.243*A36-509.2+$E$6*SIN((A36+$G$6)/$F$6)</f>
        <v>-43.059280321540</v>
      </c>
      <c r="K36" s="17">
        <f>0.2082*A36-442.51+$E$7*SIN((A36+$G$7)/$F$7)</f>
        <v>-41.932480321540</v>
      </c>
    </row>
    <row r="37" ht="20.7" customHeight="1">
      <c r="A37" s="14">
        <v>1885</v>
      </c>
      <c r="B37" s="14">
        <v>58</v>
      </c>
      <c r="C37" s="14">
        <f>AVERAGEA(B37:B46)</f>
        <v>111.3636363636364</v>
      </c>
      <c r="D37" s="14">
        <f>MEDIAN(B37:B46)</f>
        <v>116</v>
      </c>
      <c r="E37" s="22">
        <f>'AveragesMedians - Testing Trend'!N37</f>
        <v>-34.01566666666667</v>
      </c>
      <c r="F37" s="17">
        <f>AVERAGEA(E37:E46)</f>
        <v>-40.48077121212122</v>
      </c>
      <c r="G37" s="17">
        <f>MEDIAN(E37:E46)</f>
        <v>-42.91861111111112</v>
      </c>
      <c r="H37" s="17">
        <f>0.3038*A37-503.83+$E$3*SIN((A37+$G$3)/$F$3)</f>
        <v>110.2531815236541</v>
      </c>
      <c r="I37" s="17">
        <f>0.2381*A37-379.05+$E$5*SIN((A37+$G$5)/$F$5)</f>
        <v>111.1886815236541</v>
      </c>
      <c r="J37" s="17">
        <f>0.243*A37-509.2+$E$6*SIN((A37+$G$6)/$F$6)</f>
        <v>-43.98132539861094</v>
      </c>
      <c r="K37" s="17">
        <f>0.2082*A37-442.51+$E$7*SIN((A37+$G$7)/$F$7)</f>
        <v>-42.88932539861096</v>
      </c>
    </row>
    <row r="38" ht="20.7" customHeight="1">
      <c r="A38" s="14">
        <v>1886</v>
      </c>
      <c r="B38" s="14">
        <v>166</v>
      </c>
      <c r="C38" s="14">
        <f>AVERAGEA(B38:B47)</f>
        <v>112.3636363636364</v>
      </c>
      <c r="D38" s="14">
        <f>MEDIAN(B38:B47)</f>
        <v>116</v>
      </c>
      <c r="E38" s="22">
        <f>'AveragesMedians - Testing Trend'!N38</f>
        <v>-33.90283333333333</v>
      </c>
      <c r="F38" s="17">
        <f>AVERAGEA(E38:E47)</f>
        <v>-41.89484191919192</v>
      </c>
      <c r="G38" s="17">
        <f>MEDIAN(E38:E47)</f>
        <v>-46.13280555555556</v>
      </c>
      <c r="H38" s="17">
        <f>0.3038*A38-503.83+$E$3*SIN((A38+$G$3)/$F$3)</f>
        <v>111.0443697045853</v>
      </c>
      <c r="I38" s="17">
        <f>0.2381*A38-379.05+$E$5*SIN((A38+$G$5)/$F$5)</f>
        <v>111.9141697045852</v>
      </c>
      <c r="J38" s="17">
        <f>0.243*A38-509.2+$E$6*SIN((A38+$G$6)/$F$6)</f>
        <v>-44.97494754430296</v>
      </c>
      <c r="K38" s="17">
        <f>0.2082*A38-442.51+$E$7*SIN((A38+$G$7)/$F$7)</f>
        <v>-43.917747544303</v>
      </c>
    </row>
    <row r="39" ht="20.7" customHeight="1">
      <c r="A39" s="14">
        <v>1887</v>
      </c>
      <c r="B39" s="14">
        <v>181</v>
      </c>
      <c r="C39" s="14">
        <f>AVERAGEA(B39:B48)</f>
        <v>109.6363636363636</v>
      </c>
      <c r="D39" s="14">
        <f>MEDIAN(B39:B48)</f>
        <v>116</v>
      </c>
      <c r="E39" s="22">
        <f>'AveragesMedians - Testing Trend'!N39</f>
        <v>-51.28038888888889</v>
      </c>
      <c r="F39" s="17">
        <f>AVERAGEA(E39:E48)</f>
        <v>-42.58973585858586</v>
      </c>
      <c r="G39" s="17">
        <f>MEDIAN(E39:E48)</f>
        <v>-46.13280555555556</v>
      </c>
      <c r="H39" s="17">
        <f>0.3038*A39-503.83+$E$3*SIN((A39+$G$3)/$F$3)</f>
        <v>111.4168313018291</v>
      </c>
      <c r="I39" s="17">
        <f>0.2381*A39-379.05+$E$5*SIN((A39+$G$5)/$F$5)</f>
        <v>112.220931301829</v>
      </c>
      <c r="J39" s="17">
        <f>0.243*A39-509.2+$E$6*SIN((A39+$G$6)/$F$6)</f>
        <v>-46.02779083890962</v>
      </c>
      <c r="K39" s="17">
        <f>0.2082*A39-442.51+$E$7*SIN((A39+$G$7)/$F$7)</f>
        <v>-45.00539083890962</v>
      </c>
    </row>
    <row r="40" ht="20.7" customHeight="1">
      <c r="A40" s="14">
        <v>1888</v>
      </c>
      <c r="B40" s="14">
        <v>85</v>
      </c>
      <c r="C40" s="14">
        <f>AVERAGEA(B40:B49)</f>
        <v>98.18181818181819</v>
      </c>
      <c r="D40" s="14">
        <f>MEDIAN(B40:B49)</f>
        <v>110</v>
      </c>
      <c r="E40" s="22">
        <f>'AveragesMedians - Testing Trend'!N40</f>
        <v>-42.07531666666667</v>
      </c>
      <c r="F40" s="17">
        <f>AVERAGEA(E40:E49)</f>
        <v>-41.85232676767677</v>
      </c>
      <c r="G40" s="17">
        <f>MEDIAN(E40:E49)</f>
        <v>-43.375</v>
      </c>
      <c r="H40" s="17">
        <f>0.3038*A40-503.83+$E$3*SIN((A40+$G$3)/$F$3)</f>
        <v>111.3698802714023</v>
      </c>
      <c r="I40" s="17">
        <f>0.2381*A40-379.05+$E$5*SIN((A40+$G$5)/$F$5)</f>
        <v>112.1082802714022</v>
      </c>
      <c r="J40" s="17">
        <f>0.243*A40-509.2+$E$6*SIN((A40+$G$6)/$F$6)</f>
        <v>-47.12690764457932</v>
      </c>
      <c r="K40" s="17">
        <f>0.2082*A40-442.51+$E$7*SIN((A40+$G$7)/$F$7)</f>
        <v>-46.13930764457933</v>
      </c>
    </row>
    <row r="41" ht="20.7" customHeight="1">
      <c r="A41" s="14">
        <v>1889</v>
      </c>
      <c r="B41" s="14">
        <v>104</v>
      </c>
      <c r="C41" s="14">
        <f>AVERAGEA(B41:B50)</f>
        <v>100.7272727272727</v>
      </c>
      <c r="D41" s="14">
        <f>MEDIAN(B41:B50)</f>
        <v>114.5</v>
      </c>
      <c r="E41" s="22">
        <f>'AveragesMedians - Testing Trend'!N41</f>
        <v>-43.58111111111111</v>
      </c>
      <c r="F41" s="17">
        <f>AVERAGEA(E41:E50)</f>
        <v>-42.71967171717172</v>
      </c>
      <c r="G41" s="17">
        <f>MEDIAN(E41:E50)</f>
        <v>-46.13280555555556</v>
      </c>
      <c r="H41" s="17">
        <f>0.3038*A41-503.83+$E$3*SIN((A41+$G$3)/$F$3)</f>
        <v>110.9070212016577</v>
      </c>
      <c r="I41" s="17">
        <f>0.2381*A41-379.05+$E$5*SIN((A41+$G$5)/$F$5)</f>
        <v>111.5797212016577</v>
      </c>
      <c r="J41" s="17">
        <f>0.243*A41-509.2+$E$6*SIN((A41+$G$6)/$F$6)</f>
        <v>-48.25888797383499</v>
      </c>
      <c r="K41" s="17">
        <f>0.2082*A41-442.51+$E$7*SIN((A41+$G$7)/$F$7)</f>
        <v>-47.30608797383496</v>
      </c>
    </row>
    <row r="42" ht="20.7" customHeight="1">
      <c r="A42" s="14">
        <v>1890</v>
      </c>
      <c r="B42" s="14">
        <v>33</v>
      </c>
      <c r="C42" s="14">
        <f>AVERAGEA(B42:B51)</f>
        <v>105</v>
      </c>
      <c r="D42" s="14">
        <f>MEDIAN(B42:B51)</f>
        <v>116</v>
      </c>
      <c r="E42" s="22">
        <f>'AveragesMedians - Testing Trend'!N42</f>
        <v>-54.99966666666666</v>
      </c>
      <c r="F42" s="17">
        <f>AVERAGEA(E42:E51)</f>
        <v>-42.91896464646465</v>
      </c>
      <c r="G42" s="17">
        <f>MEDIAN(E42:E51)</f>
        <v>-47.22891666666667</v>
      </c>
      <c r="H42" s="17">
        <f>0.3038*A42-503.83+$E$3*SIN((A42+$G$3)/$F$3)</f>
        <v>110.0359142965972</v>
      </c>
      <c r="I42" s="17">
        <f>0.2381*A42-379.05+$E$5*SIN((A42+$G$5)/$F$5)</f>
        <v>110.6429142965971</v>
      </c>
      <c r="J42" s="17">
        <f>0.243*A42-509.2+$E$6*SIN((A42+$G$6)/$F$6)</f>
        <v>-49.40999347773479</v>
      </c>
      <c r="K42" s="17">
        <f>0.2082*A42-442.51+$E$7*SIN((A42+$G$7)/$F$7)</f>
        <v>-48.49199347773478</v>
      </c>
    </row>
    <row r="43" ht="20.7" customHeight="1">
      <c r="A43" s="14">
        <v>1891</v>
      </c>
      <c r="B43" s="14">
        <v>116</v>
      </c>
      <c r="C43" s="14">
        <f>AVERAGEA(B43:B52)</f>
        <v>109.5454545454545</v>
      </c>
      <c r="D43" s="14">
        <f>MEDIAN(B43:B52)</f>
        <v>116</v>
      </c>
      <c r="E43" s="22">
        <f>'AveragesMedians - Testing Trend'!N43</f>
        <v>-48.68450000000001</v>
      </c>
      <c r="F43" s="17">
        <f>AVERAGEA(E43:E52)</f>
        <v>-41.86066161616161</v>
      </c>
      <c r="G43" s="17">
        <f>MEDIAN(E43:E52)</f>
        <v>-44.56583333333333</v>
      </c>
      <c r="H43" s="17">
        <f>0.3038*A43-503.83+$E$3*SIN((A43+$G$3)/$F$3)</f>
        <v>108.768298837643</v>
      </c>
      <c r="I43" s="17">
        <f>0.2381*A43-379.05+$E$5*SIN((A43+$G$5)/$F$5)</f>
        <v>109.309598837643</v>
      </c>
      <c r="J43" s="17">
        <f>0.243*A43-509.2+$E$6*SIN((A43+$G$6)/$F$6)</f>
        <v>-50.56629471491375</v>
      </c>
      <c r="K43" s="17">
        <f>0.2082*A43-442.51+$E$7*SIN((A43+$G$7)/$F$7)</f>
        <v>-49.68309471491376</v>
      </c>
    </row>
    <row r="44" ht="20.7" customHeight="1">
      <c r="A44" s="14">
        <v>1892</v>
      </c>
      <c r="B44" s="14">
        <v>116</v>
      </c>
      <c r="C44" s="14">
        <f>AVERAGEA(B44:B53)</f>
        <v>108</v>
      </c>
      <c r="D44" s="14">
        <f>MEDIAN(B44:B53)</f>
        <v>114.5</v>
      </c>
      <c r="E44" s="22">
        <f>'AveragesMedians - Testing Trend'!N44</f>
        <v>-42.25611111111112</v>
      </c>
      <c r="F44" s="17">
        <f>AVERAGEA(E44:E53)</f>
        <v>-41.95048484848486</v>
      </c>
      <c r="G44" s="17">
        <f>MEDIAN(E44:E53)</f>
        <v>-44.56583333333333</v>
      </c>
      <c r="H44" s="17">
        <f>0.3038*A44-503.83+$E$3*SIN((A44+$G$3)/$F$3)</f>
        <v>107.1198758886204</v>
      </c>
      <c r="I44" s="17">
        <f>0.2381*A44-379.05+$E$5*SIN((A44+$G$5)/$F$5)</f>
        <v>107.5954758886203</v>
      </c>
      <c r="J44" s="17">
        <f>0.243*A44-509.2+$E$6*SIN((A44+$G$6)/$F$6)</f>
        <v>-51.71381032995789</v>
      </c>
      <c r="K44" s="17">
        <f>0.2082*A44-442.51+$E$7*SIN((A44+$G$7)/$F$7)</f>
        <v>-50.86541032995786</v>
      </c>
    </row>
    <row r="45" ht="20.7" customHeight="1">
      <c r="A45" s="14">
        <v>1893</v>
      </c>
      <c r="B45" s="14">
        <v>231</v>
      </c>
      <c r="C45" s="14">
        <f>AVERAGEA(B45:B54)</f>
        <v>100.4545454545455</v>
      </c>
      <c r="D45" s="14">
        <f>MEDIAN(B45:B54)</f>
        <v>106</v>
      </c>
      <c r="E45" s="22">
        <f>'AveragesMedians - Testing Trend'!N45</f>
        <v>-53.37533333333333</v>
      </c>
      <c r="F45" s="17">
        <f>AVERAGEA(E45:E54)</f>
        <v>-41.78132323232323</v>
      </c>
      <c r="G45" s="17">
        <f>MEDIAN(E45:E54)</f>
        <v>-44.56583333333333</v>
      </c>
      <c r="H45" s="17">
        <f>0.3038*A45-503.83+$E$3*SIN((A45+$G$3)/$F$3)</f>
        <v>105.1101514159165</v>
      </c>
      <c r="I45" s="17">
        <f>0.2381*A45-379.05+$E$5*SIN((A45+$G$5)/$F$5)</f>
        <v>105.5200514159165</v>
      </c>
      <c r="J45" s="17">
        <f>0.243*A45-509.2+$E$6*SIN((A45+$G$6)/$F$6)</f>
        <v>-52.83864675048422</v>
      </c>
      <c r="K45" s="17">
        <f>0.2082*A45-442.51+$E$7*SIN((A45+$G$7)/$F$7)</f>
        <v>-52.02504675048421</v>
      </c>
    </row>
    <row r="46" ht="20.7" customHeight="1">
      <c r="A46" s="14">
        <v>1894</v>
      </c>
      <c r="B46" s="14">
        <v>135</v>
      </c>
      <c r="C46" s="14">
        <f>AVERAGEA(B46:B55)</f>
        <v>88.72727272727273</v>
      </c>
      <c r="D46" s="14">
        <f>MEDIAN(B46:B55)</f>
        <v>100.5</v>
      </c>
      <c r="E46" s="22">
        <f>'AveragesMedians - Testing Trend'!N46</f>
        <v>-41.11755555555555</v>
      </c>
      <c r="F46" s="17">
        <f>AVERAGEA(E46:E55)</f>
        <v>-42.16106565656566</v>
      </c>
      <c r="G46" s="17">
        <f>MEDIAN(E46:E55)</f>
        <v>-44.56583333333333</v>
      </c>
      <c r="H46" s="17">
        <f>0.3038*A46-503.83+$E$3*SIN((A46+$G$3)/$F$3)</f>
        <v>102.7622413913127</v>
      </c>
      <c r="I46" s="17">
        <f>0.2381*A46-379.05+$E$5*SIN((A46+$G$5)/$F$5)</f>
        <v>103.1064413913127</v>
      </c>
      <c r="J46" s="17">
        <f>0.243*A46-509.2+$E$6*SIN((A46+$G$6)/$F$6)</f>
        <v>-53.92713700712588</v>
      </c>
      <c r="K46" s="17">
        <f>0.2082*A46-442.51+$E$7*SIN((A46+$G$7)/$F$7)</f>
        <v>-53.14833700712583</v>
      </c>
    </row>
    <row r="47" ht="20.7" customHeight="1">
      <c r="A47" s="14">
        <v>1895</v>
      </c>
      <c r="B47" s="14">
        <v>69</v>
      </c>
      <c r="C47" s="14">
        <f>AVERAGEA(B47:B56)</f>
        <v>79.18181818181819</v>
      </c>
      <c r="D47" s="14">
        <f>MEDIAN(B47:B56)</f>
        <v>91</v>
      </c>
      <c r="E47" s="22">
        <f>'AveragesMedians - Testing Trend'!N47</f>
        <v>-49.57044444444445</v>
      </c>
      <c r="F47" s="17">
        <f>AVERAGEA(E47:E56)</f>
        <v>-44.0195202020202</v>
      </c>
      <c r="G47" s="17">
        <f>MEDIAN(E47:E56)</f>
        <v>-47.67188888888889</v>
      </c>
      <c r="H47" s="17">
        <f>0.3038*A47-503.83+$E$3*SIN((A47+$G$3)/$F$3)</f>
        <v>100.1026408248374</v>
      </c>
      <c r="I47" s="17">
        <f>0.2381*A47-379.05+$E$5*SIN((A47+$G$5)/$F$5)</f>
        <v>100.3811408248373</v>
      </c>
      <c r="J47" s="17">
        <f>0.243*A47-509.2+$E$6*SIN((A47+$G$6)/$F$6)</f>
        <v>-54.96597728937058</v>
      </c>
      <c r="K47" s="17">
        <f>0.2082*A47-442.51+$E$7*SIN((A47+$G$7)/$F$7)</f>
        <v>-54.22197728937061</v>
      </c>
    </row>
    <row r="48" ht="20.7" customHeight="1">
      <c r="A48" s="14">
        <v>1896</v>
      </c>
      <c r="B48" s="14">
        <v>136</v>
      </c>
      <c r="C48" s="14">
        <f>AVERAGEA(B48:B57)</f>
        <v>75.45454545454545</v>
      </c>
      <c r="D48" s="14">
        <f>MEDIAN(B48:B57)</f>
        <v>91</v>
      </c>
      <c r="E48" s="22">
        <f>'AveragesMedians - Testing Trend'!N48</f>
        <v>-41.54666666666666</v>
      </c>
      <c r="F48" s="17">
        <f>AVERAGEA(E48:E57)</f>
        <v>-44.33328787878788</v>
      </c>
      <c r="G48" s="17">
        <f>MEDIAN(E48:E57)</f>
        <v>-47.72294444444444</v>
      </c>
      <c r="H48" s="17">
        <f>0.3038*A48-503.83+$E$3*SIN((A48+$G$3)/$F$3)</f>
        <v>97.16095903537999</v>
      </c>
      <c r="I48" s="17">
        <f>0.2381*A48-379.05+$E$5*SIN((A48+$G$5)/$F$5)</f>
        <v>97.37375903537995</v>
      </c>
      <c r="J48" s="17">
        <f>0.243*A48-509.2+$E$6*SIN((A48+$G$6)/$F$6)</f>
        <v>-55.94235987283834</v>
      </c>
      <c r="K48" s="17">
        <f>0.2082*A48-442.51+$E$7*SIN((A48+$G$7)/$F$7)</f>
        <v>-55.23315987283833</v>
      </c>
    </row>
    <row r="49" ht="20.7" customHeight="1">
      <c r="A49" s="14">
        <v>1897</v>
      </c>
      <c r="B49" s="14">
        <v>55</v>
      </c>
      <c r="C49" s="14">
        <f>AVERAGEA(B49:B58)</f>
        <v>77.90909090909091</v>
      </c>
      <c r="D49" s="14">
        <f>MEDIAN(B49:B58)</f>
        <v>91</v>
      </c>
      <c r="E49" s="22">
        <f>'AveragesMedians - Testing Trend'!N49</f>
        <v>-43.16888888888889</v>
      </c>
      <c r="F49" s="17">
        <f>AVERAGEA(E49:E58)</f>
        <v>-45.28581313131313</v>
      </c>
      <c r="G49" s="17">
        <f>MEDIAN(E49:E58)</f>
        <v>-50.64433333333334</v>
      </c>
      <c r="H49" s="17">
        <f>0.3038*A49-503.83+$E$3*SIN((A49+$G$3)/$F$3)</f>
        <v>93.96962380416721</v>
      </c>
      <c r="I49" s="17">
        <f>0.2381*A49-379.05+$E$5*SIN((A49+$G$5)/$F$5)</f>
        <v>94.11672380416712</v>
      </c>
      <c r="J49" s="17">
        <f>0.243*A49-509.2+$E$6*SIN((A49+$G$6)/$F$6)</f>
        <v>-56.84410108982967</v>
      </c>
      <c r="K49" s="17">
        <f>0.2082*A49-442.51+$E$7*SIN((A49+$G$7)/$F$7)</f>
        <v>-56.16970108982968</v>
      </c>
    </row>
    <row r="50" ht="20.7" customHeight="1">
      <c r="A50" s="14">
        <v>1898</v>
      </c>
      <c r="B50" s="14">
        <v>113</v>
      </c>
      <c r="C50" s="14">
        <f>AVERAGEA(B50:B59)</f>
        <v>74.09090909090909</v>
      </c>
      <c r="D50" s="14">
        <f>MEDIAN(B50:B59)</f>
        <v>91</v>
      </c>
      <c r="E50" s="22">
        <f>'AveragesMedians - Testing Trend'!N50</f>
        <v>-51.61611111111111</v>
      </c>
      <c r="F50" s="17">
        <f>AVERAGEA(E50:E59)</f>
        <v>-46.19033838383839</v>
      </c>
      <c r="G50" s="17">
        <f>MEDIAN(E50:E59)</f>
        <v>-51.82027777777778</v>
      </c>
      <c r="H50" s="17">
        <f>0.3038*A50-503.83+$E$3*SIN((A50+$G$3)/$F$3)</f>
        <v>90.56355736709106</v>
      </c>
      <c r="I50" s="17">
        <f>0.2381*A50-379.05+$E$5*SIN((A50+$G$5)/$F$5)</f>
        <v>90.6449573670911</v>
      </c>
      <c r="J50" s="17">
        <f>0.243*A50-509.2+$E$6*SIN((A50+$G$6)/$F$6)</f>
        <v>-57.6597630645049</v>
      </c>
      <c r="K50" s="17">
        <f>0.2082*A50-442.51+$E$7*SIN((A50+$G$7)/$F$7)</f>
        <v>-57.02016306450493</v>
      </c>
    </row>
    <row r="51" ht="20.7" customHeight="1">
      <c r="A51" s="14">
        <v>1899</v>
      </c>
      <c r="B51" s="14">
        <v>151</v>
      </c>
      <c r="C51" s="14">
        <f>AVERAGEA(B51:B60)</f>
        <v>72.45454545454545</v>
      </c>
      <c r="D51" s="14">
        <f>MEDIAN(B51:B60)</f>
        <v>89</v>
      </c>
      <c r="E51" s="22">
        <f>'AveragesMedians - Testing Trend'!N51</f>
        <v>-45.77333333333333</v>
      </c>
      <c r="F51" s="17">
        <f>AVERAGEA(E51:E60)</f>
        <v>-47.04872222222222</v>
      </c>
      <c r="G51" s="17">
        <f>MEDIAN(E51:E60)</f>
        <v>-52.52316666666667</v>
      </c>
      <c r="H51" s="17">
        <f>0.3038*A51-503.83+$E$3*SIN((A51+$G$3)/$F$3)</f>
        <v>86.97982748327112</v>
      </c>
      <c r="I51" s="17">
        <f>0.2381*A51-379.05+$E$5*SIN((A51+$G$5)/$F$5)</f>
        <v>86.9955274832711</v>
      </c>
      <c r="J51" s="17">
        <f>0.243*A51-509.2+$E$6*SIN((A51+$G$6)/$F$6)</f>
        <v>-58.37876799636053</v>
      </c>
      <c r="K51" s="17">
        <f>0.2082*A51-442.51+$E$7*SIN((A51+$G$7)/$F$7)</f>
        <v>-57.77396799636052</v>
      </c>
    </row>
    <row r="52" ht="20.7" customHeight="1">
      <c r="A52" s="14">
        <v>1900</v>
      </c>
      <c r="B52" s="14">
        <v>83</v>
      </c>
      <c r="C52" s="14">
        <f>AVERAGEA(B52:B61)</f>
        <v>67.18181818181819</v>
      </c>
      <c r="D52" s="14">
        <f>MEDIAN(B52:B61)</f>
        <v>88</v>
      </c>
      <c r="E52" s="22">
        <f>'AveragesMedians - Testing Trend'!N52</f>
        <v>-43.35833333333333</v>
      </c>
      <c r="F52" s="17">
        <f>AVERAGEA(E52:E61)</f>
        <v>-48.5305707070707</v>
      </c>
      <c r="G52" s="17">
        <f>MEDIAN(E52:E61)</f>
        <v>-53.07027777777778</v>
      </c>
      <c r="H52" s="17">
        <f>0.3038*A52-503.83+$E$3*SIN((A52+$G$3)/$F$3)</f>
        <v>83.25727706626209</v>
      </c>
      <c r="I52" s="17">
        <f>0.2381*A52-379.05+$E$5*SIN((A52+$G$5)/$F$5)</f>
        <v>83.20727706626202</v>
      </c>
      <c r="J52" s="17">
        <f>0.243*A52-509.2+$E$6*SIN((A52+$G$6)/$F$6)</f>
        <v>-58.99150385011401</v>
      </c>
      <c r="K52" s="17">
        <f>0.2082*A52-442.51+$E$7*SIN((A52+$G$7)/$F$7)</f>
        <v>-58.42150385011402</v>
      </c>
    </row>
    <row r="53" ht="20.7" customHeight="1">
      <c r="A53" s="14">
        <v>1901</v>
      </c>
      <c r="B53" s="14">
        <v>99</v>
      </c>
      <c r="C53" s="14">
        <f>AVERAGEA(B53:B62)</f>
        <v>65.45454545454545</v>
      </c>
      <c r="D53" s="14">
        <f>MEDIAN(B53:B62)</f>
        <v>78.5</v>
      </c>
      <c r="E53" s="22">
        <f>'AveragesMedians - Testing Trend'!N53</f>
        <v>-49.67255555555555</v>
      </c>
      <c r="F53" s="17">
        <f>AVERAGEA(E53:E62)</f>
        <v>-50.07883333333334</v>
      </c>
      <c r="G53" s="17">
        <f>MEDIAN(E53:E62)</f>
        <v>-55.33558333333333</v>
      </c>
      <c r="H53" s="17">
        <f>0.3038*A53-503.83+$E$3*SIN((A53+$G$3)/$F$3)</f>
        <v>79.43613607849511</v>
      </c>
      <c r="I53" s="17">
        <f>0.2381*A53-379.05+$E$5*SIN((A53+$G$5)/$F$5)</f>
        <v>79.32043607849505</v>
      </c>
      <c r="J53" s="17">
        <f>0.243*A53-509.2+$E$6*SIN((A53+$G$6)/$F$6)</f>
        <v>-59.48942039598331</v>
      </c>
      <c r="K53" s="17">
        <f>0.2082*A53-442.51+$E$7*SIN((A53+$G$7)/$F$7)</f>
        <v>-58.95422039598328</v>
      </c>
    </row>
    <row r="54" ht="20.7" customHeight="1">
      <c r="A54" s="14">
        <v>1902</v>
      </c>
      <c r="B54" s="14">
        <v>33</v>
      </c>
      <c r="C54" s="14">
        <f>AVERAGEA(B54:B63)</f>
        <v>59.63636363636363</v>
      </c>
      <c r="D54" s="14">
        <f>MEDIAN(B54:B63)</f>
        <v>49.5</v>
      </c>
      <c r="E54" s="22">
        <f>'AveragesMedians - Testing Trend'!N54</f>
        <v>-40.39533333333333</v>
      </c>
      <c r="F54" s="17">
        <f>AVERAGEA(E54:E63)</f>
        <v>-51.22358585858586</v>
      </c>
      <c r="G54" s="17">
        <f>MEDIAN(E54:E63)</f>
        <v>-58.97086111111111</v>
      </c>
      <c r="H54" s="17">
        <f>0.3038*A54-503.83+$E$3*SIN((A54+$G$3)/$F$3)</f>
        <v>75.55761956679575</v>
      </c>
      <c r="I54" s="17">
        <f>0.2381*A54-379.05+$E$5*SIN((A54+$G$5)/$F$5)</f>
        <v>75.37621956679564</v>
      </c>
      <c r="J54" s="17">
        <f>0.243*A54-509.2+$E$6*SIN((A54+$G$6)/$F$6)</f>
        <v>-59.86511464075669</v>
      </c>
      <c r="K54" s="17">
        <f>0.2082*A54-442.51+$E$7*SIN((A54+$G$7)/$F$7)</f>
        <v>-59.36471464075668</v>
      </c>
    </row>
    <row r="55" ht="20.7" customHeight="1">
      <c r="A55" s="14">
        <v>1903</v>
      </c>
      <c r="B55" s="14">
        <v>102</v>
      </c>
      <c r="C55" s="14">
        <f>AVERAGEA(B55:B64)</f>
        <v>61.81818181818182</v>
      </c>
      <c r="D55" s="14">
        <f>MEDIAN(B55:B64)</f>
        <v>60.5</v>
      </c>
      <c r="E55" s="22">
        <f>'AveragesMedians - Testing Trend'!N55</f>
        <v>-57.55249999999999</v>
      </c>
      <c r="F55" s="17">
        <f>AVERAGEA(E55:E64)</f>
        <v>-52.35109090909091</v>
      </c>
      <c r="G55" s="17">
        <f>MEDIAN(E55:E64)</f>
        <v>-58.97086111111111</v>
      </c>
      <c r="H55" s="17">
        <f>0.3038*A55-503.83+$E$3*SIN((A55+$G$3)/$F$3)</f>
        <v>71.66351585525878</v>
      </c>
      <c r="I55" s="17">
        <f>0.2381*A55-379.05+$E$5*SIN((A55+$G$5)/$F$5)</f>
        <v>71.41641585525879</v>
      </c>
      <c r="J55" s="17">
        <f>0.243*A55-509.2+$E$6*SIN((A55+$G$6)/$F$6)</f>
        <v>-60.11240479605318</v>
      </c>
      <c r="K55" s="17">
        <f>0.2082*A55-442.51+$E$7*SIN((A55+$G$7)/$F$7)</f>
        <v>-59.64680479605318</v>
      </c>
    </row>
    <row r="56" ht="20.7" customHeight="1">
      <c r="A56" s="14">
        <v>1904</v>
      </c>
      <c r="B56" s="14">
        <v>30</v>
      </c>
      <c r="C56" s="14">
        <f>AVERAGEA(B56:B65)</f>
        <v>55.81818181818182</v>
      </c>
      <c r="D56" s="14">
        <f>MEDIAN(B56:B65)</f>
        <v>46.5</v>
      </c>
      <c r="E56" s="22">
        <f>'AveragesMedians - Testing Trend'!N56</f>
        <v>-61.56055555555555</v>
      </c>
      <c r="F56" s="17">
        <f>AVERAGEA(E56:E65)</f>
        <v>-50.90006060606061</v>
      </c>
      <c r="G56" s="17">
        <f>MEDIAN(E56:E65)</f>
        <v>-56.75394444444444</v>
      </c>
      <c r="H56" s="17">
        <f>0.3038*A56-503.83+$E$3*SIN((A56+$G$3)/$F$3)</f>
        <v>67.79576901012642</v>
      </c>
      <c r="I56" s="17">
        <f>0.2381*A56-379.05+$E$5*SIN((A56+$G$5)/$F$5)</f>
        <v>67.48296901012638</v>
      </c>
      <c r="J56" s="17">
        <f>0.243*A56-509.2+$E$6*SIN((A56+$G$6)/$F$6)</f>
        <v>-60.22639204470961</v>
      </c>
      <c r="K56" s="17">
        <f>0.2082*A56-442.51+$E$7*SIN((A56+$G$7)/$F$7)</f>
        <v>-59.79559204470957</v>
      </c>
    </row>
    <row r="57" ht="20.7" customHeight="1">
      <c r="A57" s="14">
        <v>1905</v>
      </c>
      <c r="B57" s="14">
        <v>28</v>
      </c>
      <c r="C57" s="14">
        <f>AVERAGEA(B57:B66)</f>
        <v>53.36363636363637</v>
      </c>
      <c r="D57" s="14">
        <f>MEDIAN(B57:B66)</f>
        <v>46.5</v>
      </c>
      <c r="E57" s="22">
        <f>'AveragesMedians - Testing Trend'!N57</f>
        <v>-53.02188888888889</v>
      </c>
      <c r="F57" s="17">
        <f>AVERAGEA(E57:E66)</f>
        <v>-49.8139494949495</v>
      </c>
      <c r="G57" s="17">
        <f>MEDIAN(E57:E66)</f>
        <v>-53.07027777777778</v>
      </c>
      <c r="H57" s="17">
        <f>0.3038*A57-503.83+$E$3*SIN((A57+$G$3)/$F$3)</f>
        <v>63.99605974854745</v>
      </c>
      <c r="I57" s="17">
        <f>0.2381*A57-379.05+$E$5*SIN((A57+$G$5)/$F$5)</f>
        <v>63.61755974854741</v>
      </c>
      <c r="J57" s="17">
        <f>0.243*A57-509.2+$E$6*SIN((A57+$G$6)/$F$6)</f>
        <v>-60.20350948814169</v>
      </c>
      <c r="K57" s="17">
        <f>0.2082*A57-442.51+$E$7*SIN((A57+$G$7)/$F$7)</f>
        <v>-59.80750948814168</v>
      </c>
    </row>
    <row r="58" ht="20.7" customHeight="1">
      <c r="A58" s="14">
        <v>1906</v>
      </c>
      <c r="B58" s="14">
        <v>163</v>
      </c>
      <c r="C58" s="14">
        <f>AVERAGEA(B58:B67)</f>
        <v>62.63636363636363</v>
      </c>
      <c r="D58" s="14">
        <f>MEDIAN(B58:B67)</f>
        <v>60.5</v>
      </c>
      <c r="E58" s="22">
        <f>'AveragesMedians - Testing Trend'!N58</f>
        <v>-52.02444444444445</v>
      </c>
      <c r="F58" s="17">
        <f>AVERAGEA(E58:E67)</f>
        <v>-49.01049494949496</v>
      </c>
      <c r="G58" s="17">
        <f>MEDIAN(E58:E67)</f>
        <v>-52.95827777777778</v>
      </c>
      <c r="H58" s="17">
        <f>0.3038*A58-503.83+$E$3*SIN((A58+$G$3)/$F$3)</f>
        <v>60.30538897862253</v>
      </c>
      <c r="I58" s="17">
        <f>0.2381*A58-379.05+$E$5*SIN((A58+$G$5)/$F$5)</f>
        <v>59.86118897862245</v>
      </c>
      <c r="J58" s="17">
        <f>0.243*A58-509.2+$E$6*SIN((A58+$G$6)/$F$6)</f>
        <v>-60.04155778561577</v>
      </c>
      <c r="K58" s="17">
        <f>0.2082*A58-442.51+$E$7*SIN((A58+$G$7)/$F$7)</f>
        <v>-59.68035778561577</v>
      </c>
    </row>
    <row r="59" ht="20.7" customHeight="1">
      <c r="A59" s="14">
        <v>1907</v>
      </c>
      <c r="B59" s="14">
        <v>13</v>
      </c>
      <c r="C59" s="14">
        <f>AVERAGEA(B59:B68)</f>
        <v>60.90909090909091</v>
      </c>
      <c r="D59" s="14">
        <f>MEDIAN(B59:B68)</f>
        <v>60.5</v>
      </c>
      <c r="E59" s="22">
        <f>'AveragesMedians - Testing Trend'!N59</f>
        <v>-53.11866666666666</v>
      </c>
      <c r="F59" s="17">
        <f>AVERAGEA(E59:E68)</f>
        <v>-47.90205176767677</v>
      </c>
      <c r="G59" s="17">
        <f>MEDIAN(E59:E68)</f>
        <v>-52.95827777777778</v>
      </c>
      <c r="H59" s="17">
        <f>0.3038*A59-503.83+$E$3*SIN((A59+$G$3)/$F$3)</f>
        <v>56.76366813188827</v>
      </c>
      <c r="I59" s="17">
        <f>0.2381*A59-379.05+$E$5*SIN((A59+$G$5)/$F$5)</f>
        <v>56.2537681318882</v>
      </c>
      <c r="J59" s="17">
        <f>0.243*A59-509.2+$E$6*SIN((A59+$G$6)/$F$6)</f>
        <v>-59.73972712933455</v>
      </c>
      <c r="K59" s="17">
        <f>0.2082*A59-442.51+$E$7*SIN((A59+$G$7)/$F$7)</f>
        <v>-59.41332712933458</v>
      </c>
    </row>
    <row r="60" ht="20.7" customHeight="1">
      <c r="A60" s="14">
        <v>1908</v>
      </c>
      <c r="B60" s="14">
        <v>95</v>
      </c>
      <c r="C60" s="14">
        <f>AVERAGEA(B60:B69)</f>
        <v>65.27272727272727</v>
      </c>
      <c r="D60" s="14">
        <f>MEDIAN(B60:B69)</f>
        <v>62.5</v>
      </c>
      <c r="E60" s="22">
        <f>'AveragesMedians - Testing Trend'!N60</f>
        <v>-61.05833333333333</v>
      </c>
      <c r="F60" s="17">
        <f>AVERAGEA(E60:E69)</f>
        <v>-47.57161742424242</v>
      </c>
      <c r="G60" s="17">
        <f>MEDIAN(E60:E69)</f>
        <v>-51.20561111111111</v>
      </c>
      <c r="H60" s="17">
        <f>0.3038*A60-503.83+$E$3*SIN((A60+$G$3)/$F$3)</f>
        <v>53.40932038148495</v>
      </c>
      <c r="I60" s="17">
        <f>0.2381*A60-379.05+$E$5*SIN((A60+$G$5)/$F$5)</f>
        <v>52.83372038148494</v>
      </c>
      <c r="J60" s="17">
        <f>0.243*A60-509.2+$E$6*SIN((A60+$G$6)/$F$6)</f>
        <v>-59.29860533576876</v>
      </c>
      <c r="K60" s="17">
        <f>0.2082*A60-442.51+$E$7*SIN((A60+$G$7)/$F$7)</f>
        <v>-59.0070053357688</v>
      </c>
    </row>
    <row r="61" ht="20.7" customHeight="1">
      <c r="A61" s="14">
        <v>1909</v>
      </c>
      <c r="B61" s="14">
        <v>93</v>
      </c>
      <c r="C61" s="14">
        <f>AVERAGEA(B61:B70)</f>
        <v>60.27272727272727</v>
      </c>
      <c r="D61" s="14">
        <f>MEDIAN(B61:B70)</f>
        <v>59</v>
      </c>
      <c r="E61" s="22">
        <f>'AveragesMedians - Testing Trend'!N61</f>
        <v>-62.07366666666667</v>
      </c>
      <c r="F61" s="17">
        <f>AVERAGEA(E61:E70)</f>
        <v>-46.13580934343434</v>
      </c>
      <c r="G61" s="17">
        <f>MEDIAN(E61:E70)</f>
        <v>-49.54861111111111</v>
      </c>
      <c r="H61" s="17">
        <f>0.3038*A61-503.83+$E$3*SIN((A61+$G$3)/$F$3)</f>
        <v>50.27889673051097</v>
      </c>
      <c r="I61" s="17">
        <f>0.2381*A61-379.05+$E$5*SIN((A61+$G$5)/$F$5)</f>
        <v>49.63759673051091</v>
      </c>
      <c r="J61" s="17">
        <f>0.243*A61-509.2+$E$6*SIN((A61+$G$6)/$F$6)</f>
        <v>-58.72017197238932</v>
      </c>
      <c r="K61" s="17">
        <f>0.2082*A61-442.51+$E$7*SIN((A61+$G$7)/$F$7)</f>
        <v>-58.46337197238933</v>
      </c>
    </row>
    <row r="62" ht="20.7" customHeight="1">
      <c r="A62" s="14">
        <v>1910</v>
      </c>
      <c r="B62" s="14">
        <v>64</v>
      </c>
      <c r="C62" s="14">
        <f>AVERAGEA(B62:B71)</f>
        <v>56.81818181818182</v>
      </c>
      <c r="D62" s="14">
        <f>MEDIAN(B62:B71)</f>
        <v>56</v>
      </c>
      <c r="E62" s="22">
        <f>'AveragesMedians - Testing Trend'!N62</f>
        <v>-60.38922222222222</v>
      </c>
      <c r="F62" s="17">
        <f>AVERAGEA(E62:E71)</f>
        <v>-43.42499116161616</v>
      </c>
      <c r="G62" s="17">
        <f>MEDIAN(E62:E71)</f>
        <v>-47.37416666666667</v>
      </c>
      <c r="H62" s="17">
        <f>0.3038*A62-503.83+$E$3*SIN((A62+$G$3)/$F$3)</f>
        <v>47.40671080648532</v>
      </c>
      <c r="I62" s="17">
        <f>0.2381*A62-379.05+$E$5*SIN((A62+$G$5)/$F$5)</f>
        <v>46.69971080648527</v>
      </c>
      <c r="J62" s="17">
        <f>0.243*A62-509.2+$E$6*SIN((A62+$G$6)/$F$6)</f>
        <v>-58.00777857848363</v>
      </c>
      <c r="K62" s="17">
        <f>0.2082*A62-442.51+$E$7*SIN((A62+$G$7)/$F$7)</f>
        <v>-57.78577857848365</v>
      </c>
    </row>
    <row r="63" ht="20.7" customHeight="1">
      <c r="A63" s="14">
        <v>1911</v>
      </c>
      <c r="B63" s="14">
        <v>35</v>
      </c>
      <c r="C63" s="14">
        <f>AVERAGEA(B63:B72)</f>
        <v>53.72727272727273</v>
      </c>
      <c r="D63" s="14">
        <f>MEDIAN(B63:B72)</f>
        <v>47.5</v>
      </c>
      <c r="E63" s="22">
        <f>'AveragesMedians - Testing Trend'!N63</f>
        <v>-62.26483333333334</v>
      </c>
      <c r="F63" s="17">
        <f>AVERAGEA(E63:E72)</f>
        <v>-41.22756691919192</v>
      </c>
      <c r="G63" s="17">
        <f>MEDIAN(E63:E72)</f>
        <v>-44.72416666666667</v>
      </c>
      <c r="H63" s="17">
        <f>0.3038*A63-503.83+$E$3*SIN((A63+$G$3)/$F$3)</f>
        <v>44.82449601091847</v>
      </c>
      <c r="I63" s="17">
        <f>0.2381*A63-379.05+$E$5*SIN((A63+$G$5)/$F$5)</f>
        <v>44.05179601091837</v>
      </c>
      <c r="J63" s="17">
        <f>0.243*A63-509.2+$E$6*SIN((A63+$G$6)/$F$6)</f>
        <v>-57.16611517768274</v>
      </c>
      <c r="K63" s="17">
        <f>0.2082*A63-442.51+$E$7*SIN((A63+$G$7)/$F$7)</f>
        <v>-56.97891517768272</v>
      </c>
    </row>
    <row r="64" ht="20.7" customHeight="1">
      <c r="A64" s="14">
        <v>1912</v>
      </c>
      <c r="B64" s="14">
        <v>57</v>
      </c>
      <c r="C64" s="14">
        <f>AVERAGEA(B64:B73)</f>
        <v>58.45454545454545</v>
      </c>
      <c r="D64" s="14">
        <f>MEDIAN(B64:B73)</f>
        <v>56</v>
      </c>
      <c r="E64" s="22">
        <f>'AveragesMedians - Testing Trend'!N64</f>
        <v>-52.79788888888889</v>
      </c>
      <c r="F64" s="17">
        <f>AVERAGEA(E64:E73)</f>
        <v>-39.97498106060606</v>
      </c>
      <c r="G64" s="17">
        <f>MEDIAN(E64:E73)</f>
        <v>-44.72416666666667</v>
      </c>
      <c r="H64" s="17">
        <f>0.3038*A64-503.83+$E$3*SIN((A64+$G$3)/$F$3)</f>
        <v>42.56108844965794</v>
      </c>
      <c r="I64" s="17">
        <f>0.2381*A64-379.05+$E$5*SIN((A64+$G$5)/$F$5)</f>
        <v>41.72268844965797</v>
      </c>
      <c r="J64" s="17">
        <f>0.243*A64-509.2+$E$6*SIN((A64+$G$6)/$F$6)</f>
        <v>-56.20116341679543</v>
      </c>
      <c r="K64" s="17">
        <f>0.2082*A64-442.51+$E$7*SIN((A64+$G$7)/$F$7)</f>
        <v>-56.04876341679543</v>
      </c>
    </row>
    <row r="65" ht="20.7" customHeight="1">
      <c r="A65" s="14">
        <v>1913</v>
      </c>
      <c r="B65" s="14">
        <v>36</v>
      </c>
      <c r="C65" s="14">
        <f>AVERAGEA(B65:B74)</f>
        <v>58.27272727272727</v>
      </c>
      <c r="D65" s="14">
        <f>MEDIAN(B65:B74)</f>
        <v>55</v>
      </c>
      <c r="E65" s="22">
        <f>'AveragesMedians - Testing Trend'!N65</f>
        <v>-41.59116666666667</v>
      </c>
      <c r="F65" s="17">
        <f>AVERAGEA(E65:E74)</f>
        <v>-39.75590025252524</v>
      </c>
      <c r="G65" s="17">
        <f>MEDIAN(E65:E74)</f>
        <v>-44.72416666666667</v>
      </c>
      <c r="H65" s="17">
        <f>0.3038*A65-503.83+$E$3*SIN((A65+$G$3)/$F$3)</f>
        <v>40.6421388120501</v>
      </c>
      <c r="I65" s="17">
        <f>0.2381*A65-379.05+$E$5*SIN((A65+$G$5)/$F$5)</f>
        <v>39.73803881205007</v>
      </c>
      <c r="J65" s="17">
        <f>0.243*A65-509.2+$E$6*SIN((A65+$G$6)/$F$6)</f>
        <v>-55.12013679917137</v>
      </c>
      <c r="K65" s="17">
        <f>0.2082*A65-442.51+$E$7*SIN((A65+$G$7)/$F$7)</f>
        <v>-55.00253679917139</v>
      </c>
    </row>
    <row r="66" ht="20.7" customHeight="1">
      <c r="A66" s="14">
        <v>1914</v>
      </c>
      <c r="B66" s="14">
        <v>3</v>
      </c>
      <c r="C66" s="14">
        <f>AVERAGEA(B66:B75)</f>
        <v>59.45454545454545</v>
      </c>
      <c r="D66" s="14">
        <f>MEDIAN(B66:B75)</f>
        <v>55</v>
      </c>
      <c r="E66" s="22">
        <f>'AveragesMedians - Testing Trend'!N66</f>
        <v>-49.61333333333333</v>
      </c>
      <c r="F66" s="17">
        <f>AVERAGEA(E66:E75)</f>
        <v>-40.5009558080808</v>
      </c>
      <c r="G66" s="17">
        <f>MEDIAN(E66:E75)</f>
        <v>-46.87541666666667</v>
      </c>
      <c r="H66" s="17">
        <f>0.3038*A66-503.83+$E$3*SIN((A66+$G$3)/$F$3)</f>
        <v>39.08985607772998</v>
      </c>
      <c r="I66" s="17">
        <f>0.2381*A66-379.05+$E$5*SIN((A66+$G$5)/$F$5)</f>
        <v>38.12005607772996</v>
      </c>
      <c r="J66" s="17">
        <f>0.243*A66-509.2+$E$6*SIN((A66+$G$6)/$F$6)</f>
        <v>-53.9314086097589</v>
      </c>
      <c r="K66" s="17">
        <f>0.2082*A66-442.51+$E$7*SIN((A66+$G$7)/$F$7)</f>
        <v>-53.84860860975888</v>
      </c>
    </row>
    <row r="67" ht="20.7" customHeight="1">
      <c r="A67" s="14">
        <v>1915</v>
      </c>
      <c r="B67" s="14">
        <v>130</v>
      </c>
      <c r="C67" s="14">
        <f>AVERAGEA(B67:B76)</f>
        <v>68.27272727272727</v>
      </c>
      <c r="D67" s="14">
        <f>MEDIAN(B67:B76)</f>
        <v>58</v>
      </c>
      <c r="E67" s="22">
        <f>'AveragesMedians - Testing Trend'!N67</f>
        <v>-44.18388888888889</v>
      </c>
      <c r="F67" s="17">
        <f>AVERAGEA(E67:E76)</f>
        <v>-40.61350631313132</v>
      </c>
      <c r="G67" s="17">
        <f>MEDIAN(E67:E76)</f>
        <v>-46.87541666666667</v>
      </c>
      <c r="H67" s="17">
        <f>0.3038*A67-503.83+$E$3*SIN((A67+$G$3)/$F$3)</f>
        <v>37.92278561184057</v>
      </c>
      <c r="I67" s="17">
        <f>0.2381*A67-379.05+$E$5*SIN((A67+$G$5)/$F$5)</f>
        <v>36.8872856118405</v>
      </c>
      <c r="J67" s="17">
        <f>0.243*A67-509.2+$E$6*SIN((A67+$G$6)/$F$6)</f>
        <v>-52.64442825201046</v>
      </c>
      <c r="K67" s="17">
        <f>0.2082*A67-442.51+$E$7*SIN((A67+$G$7)/$F$7)</f>
        <v>-52.59642825201045</v>
      </c>
    </row>
    <row r="68" ht="20.7" customHeight="1">
      <c r="A68" s="14">
        <v>1916</v>
      </c>
      <c r="B68" s="14">
        <v>144</v>
      </c>
      <c r="C68" s="14">
        <f>AVERAGEA(B68:B77)</f>
        <v>57.09090909090909</v>
      </c>
      <c r="D68" s="14">
        <f>MEDIAN(B68:B77)</f>
        <v>55</v>
      </c>
      <c r="E68" s="22">
        <f>'AveragesMedians - Testing Trend'!N68</f>
        <v>-39.83156944444444</v>
      </c>
      <c r="F68" s="17">
        <f>AVERAGEA(E68:E77)</f>
        <v>-40.76946085858586</v>
      </c>
      <c r="G68" s="17">
        <f>MEDIAN(E68:E77)</f>
        <v>-47.19288888888889</v>
      </c>
      <c r="H68" s="17">
        <f>0.3038*A68-503.83+$E$3*SIN((A68+$G$3)/$F$3)</f>
        <v>37.15562386587133</v>
      </c>
      <c r="I68" s="17">
        <f>0.2381*A68-379.05+$E$5*SIN((A68+$G$5)/$F$5)</f>
        <v>36.05442386587127</v>
      </c>
      <c r="J68" s="17">
        <f>0.243*A68-509.2+$E$6*SIN((A68+$G$6)/$F$6)</f>
        <v>-51.26962683256663</v>
      </c>
      <c r="K68" s="17">
        <f>0.2082*A68-442.51+$E$7*SIN((A68+$G$7)/$F$7)</f>
        <v>-51.25642683256659</v>
      </c>
    </row>
    <row r="69" ht="20.7" customHeight="1">
      <c r="A69" s="14">
        <v>1917</v>
      </c>
      <c r="B69" s="14">
        <v>61</v>
      </c>
      <c r="C69" s="14">
        <f>AVERAGEA(B69:B78)</f>
        <v>64.90909090909091</v>
      </c>
      <c r="D69" s="14">
        <f>MEDIAN(B69:B78)</f>
        <v>55</v>
      </c>
      <c r="E69" s="22">
        <f>'AveragesMedians - Testing Trend'!N69</f>
        <v>-49.48388888888889</v>
      </c>
      <c r="F69" s="17">
        <f>AVERAGEA(E69:E78)</f>
        <v>-40.96638888888889</v>
      </c>
      <c r="G69" s="17">
        <f>MEDIAN(E69:E78)</f>
        <v>-47.19288888888889</v>
      </c>
      <c r="H69" s="17">
        <f>0.3038*A69-503.83+$E$3*SIN((A69+$G$3)/$F$3)</f>
        <v>36.799071535575</v>
      </c>
      <c r="I69" s="17">
        <f>0.2381*A69-379.05+$E$5*SIN((A69+$G$5)/$F$5)</f>
        <v>35.632171535575</v>
      </c>
      <c r="J69" s="17">
        <f>0.243*A69-509.2+$E$6*SIN((A69+$G$6)/$F$6)</f>
        <v>-49.81831293708635</v>
      </c>
      <c r="K69" s="17">
        <f>0.2082*A69-442.51+$E$7*SIN((A69+$G$7)/$F$7)</f>
        <v>-49.83991293708632</v>
      </c>
    </row>
    <row r="70" ht="20.7" customHeight="1">
      <c r="A70" s="14">
        <v>1918</v>
      </c>
      <c r="B70" s="14">
        <v>40</v>
      </c>
      <c r="C70" s="14">
        <f>AVERAGEA(B70:B79)</f>
        <v>64.45454545454545</v>
      </c>
      <c r="D70" s="14">
        <f>MEDIAN(B70:B79)</f>
        <v>55</v>
      </c>
      <c r="E70" s="22">
        <f>'AveragesMedians - Testing Trend'!N70</f>
        <v>-45.26444444444444</v>
      </c>
      <c r="F70" s="17">
        <f>AVERAGEA(E70:E79)</f>
        <v>-40.47237373737374</v>
      </c>
      <c r="G70" s="17">
        <f>MEDIAN(E70:E79)</f>
        <v>-45.58191666666666</v>
      </c>
      <c r="H70" s="17">
        <f>0.3038*A70-503.83+$E$3*SIN((A70+$G$3)/$F$3)</f>
        <v>36.85972664315263</v>
      </c>
      <c r="I70" s="17">
        <f>0.2381*A70-379.05+$E$5*SIN((A70+$G$5)/$F$5)</f>
        <v>35.62712664315264</v>
      </c>
      <c r="J70" s="17">
        <f>0.243*A70-509.2+$E$6*SIN((A70+$G$6)/$F$6)</f>
        <v>-48.3025596385984</v>
      </c>
      <c r="K70" s="17">
        <f>0.2082*A70-442.51+$E$7*SIN((A70+$G$7)/$F$7)</f>
        <v>-48.3589596385984</v>
      </c>
    </row>
    <row r="71" ht="20.7" customHeight="1">
      <c r="A71" s="14">
        <v>1919</v>
      </c>
      <c r="B71" s="14">
        <v>55</v>
      </c>
      <c r="C71" s="14">
        <f>AVERAGEA(B71:B80)</f>
        <v>68.36363636363636</v>
      </c>
      <c r="D71" s="14">
        <f>MEDIAN(B71:B80)</f>
        <v>55.5</v>
      </c>
      <c r="E71" s="22">
        <f>'AveragesMedians - Testing Trend'!N71</f>
        <v>-32.25466666666667</v>
      </c>
      <c r="F71" s="17">
        <f>AVERAGEA(E71:E80)</f>
        <v>-40.64183838383838</v>
      </c>
      <c r="G71" s="17">
        <f>MEDIAN(E71:E80)</f>
        <v>-46.51397222222222</v>
      </c>
      <c r="H71" s="17">
        <f>0.3038*A71-503.83+$E$3*SIN((A71+$G$3)/$F$3)</f>
        <v>37.34001861199632</v>
      </c>
      <c r="I71" s="17">
        <f>0.2381*A71-379.05+$E$5*SIN((A71+$G$5)/$F$5)</f>
        <v>36.04171861199628</v>
      </c>
      <c r="J71" s="17">
        <f>0.243*A71-509.2+$E$6*SIN((A71+$G$6)/$F$6)</f>
        <v>-46.73508386734476</v>
      </c>
      <c r="K71" s="17">
        <f>0.2082*A71-442.51+$E$7*SIN((A71+$G$7)/$F$7)</f>
        <v>-46.82628386734477</v>
      </c>
    </row>
    <row r="72" ht="20.7" customHeight="1">
      <c r="A72" s="14">
        <v>1920</v>
      </c>
      <c r="B72" s="14">
        <v>30</v>
      </c>
      <c r="C72" s="14">
        <f>AVERAGEA(B72:B81)</f>
        <v>67.72727272727273</v>
      </c>
      <c r="D72" s="14">
        <f>MEDIAN(B72:B81)</f>
        <v>55.5</v>
      </c>
      <c r="E72" s="22">
        <f>'AveragesMedians - Testing Trend'!N72</f>
        <v>-36.21755555555555</v>
      </c>
      <c r="F72" s="17">
        <f>AVERAGEA(E72:E81)</f>
        <v>-42.07166666666667</v>
      </c>
      <c r="G72" s="17">
        <f>MEDIAN(E72:E81)</f>
        <v>-47.55566666666667</v>
      </c>
      <c r="H72" s="17">
        <f>0.3038*A72-503.83+$E$3*SIN((A72+$G$3)/$F$3)</f>
        <v>38.23818399269376</v>
      </c>
      <c r="I72" s="17">
        <f>0.2381*A72-379.05+$E$5*SIN((A72+$G$5)/$F$5)</f>
        <v>36.87418399269367</v>
      </c>
      <c r="J72" s="17">
        <f>0.243*A72-509.2+$E$6*SIN((A72+$G$6)/$F$6)</f>
        <v>-45.12911934741824</v>
      </c>
      <c r="K72" s="17">
        <f>0.2082*A72-442.51+$E$7*SIN((A72+$G$7)/$F$7)</f>
        <v>-45.25511934741827</v>
      </c>
    </row>
    <row r="73" ht="20.7" customHeight="1">
      <c r="A73" s="14">
        <v>1921</v>
      </c>
      <c r="B73" s="14">
        <v>87</v>
      </c>
      <c r="C73" s="14">
        <f>AVERAGEA(B73:B82)</f>
        <v>69.54545454545455</v>
      </c>
      <c r="D73" s="14">
        <f>MEDIAN(B73:B82)</f>
        <v>55.5</v>
      </c>
      <c r="E73" s="22">
        <f>'AveragesMedians - Testing Trend'!N73</f>
        <v>-48.48638888888888</v>
      </c>
      <c r="F73" s="17">
        <f>AVERAGEA(E73:E82)</f>
        <v>-42.51653535353535</v>
      </c>
      <c r="G73" s="17">
        <f>MEDIAN(E73:E82)</f>
        <v>-47.55566666666667</v>
      </c>
      <c r="H73" s="17">
        <f>0.3038*A73-503.83+$E$3*SIN((A73+$G$3)/$F$3)</f>
        <v>39.54828408283208</v>
      </c>
      <c r="I73" s="17">
        <f>0.2381*A73-379.05+$E$5*SIN((A73+$G$5)/$F$5)</f>
        <v>38.11858408283199</v>
      </c>
      <c r="J73" s="17">
        <f>0.243*A73-509.2+$E$6*SIN((A73+$G$6)/$F$6)</f>
        <v>-43.49828436976578</v>
      </c>
      <c r="K73" s="17">
        <f>0.2082*A73-442.51+$E$7*SIN((A73+$G$7)/$F$7)</f>
        <v>-43.65908436976578</v>
      </c>
    </row>
    <row r="74" ht="20.7" customHeight="1">
      <c r="A74" s="14">
        <v>1922</v>
      </c>
      <c r="B74" s="14">
        <v>55</v>
      </c>
      <c r="C74" s="14">
        <f>AVERAGEA(B74:B83)</f>
        <v>66</v>
      </c>
      <c r="D74" s="14">
        <f>MEDIAN(B74:B83)</f>
        <v>52.5</v>
      </c>
      <c r="E74" s="22">
        <f>'AveragesMedians - Testing Trend'!N74</f>
        <v>-50.388</v>
      </c>
      <c r="F74" s="17">
        <f>AVERAGEA(E74:E83)</f>
        <v>-41.79959595959596</v>
      </c>
      <c r="G74" s="17">
        <f>MEDIAN(E74:E83)</f>
        <v>-46.51397222222222</v>
      </c>
      <c r="H74" s="17">
        <f>0.3038*A74-503.83+$E$3*SIN((A74+$G$3)/$F$3)</f>
        <v>41.26026426454909</v>
      </c>
      <c r="I74" s="17">
        <f>0.2381*A74-379.05+$E$5*SIN((A74+$G$5)/$F$5)</f>
        <v>39.76486426454908</v>
      </c>
      <c r="J74" s="17">
        <f>0.243*A74-509.2+$E$6*SIN((A74+$G$6)/$F$6)</f>
        <v>-41.85644572272644</v>
      </c>
      <c r="K74" s="17">
        <f>0.2082*A74-442.51+$E$7*SIN((A74+$G$7)/$F$7)</f>
        <v>-42.05204572272645</v>
      </c>
    </row>
    <row r="75" ht="20.7" customHeight="1">
      <c r="A75" s="14">
        <v>1923</v>
      </c>
      <c r="B75" s="14">
        <v>49</v>
      </c>
      <c r="C75" s="14">
        <f>AVERAGEA(B75:B84)</f>
        <v>76.45454545454545</v>
      </c>
      <c r="D75" s="14">
        <f>MEDIAN(B75:B84)</f>
        <v>53</v>
      </c>
      <c r="E75" s="22">
        <f>'AveragesMedians - Testing Trend'!N75</f>
        <v>-49.78677777777777</v>
      </c>
      <c r="F75" s="17">
        <f>AVERAGEA(E75:E84)</f>
        <v>-41.21154545454545</v>
      </c>
      <c r="G75" s="17">
        <f>MEDIAN(E75:E84)</f>
        <v>-44.97455555555555</v>
      </c>
      <c r="H75" s="17">
        <f>0.3038*A75-503.83+$E$3*SIN((A75+$G$3)/$F$3)</f>
        <v>43.36005446695179</v>
      </c>
      <c r="I75" s="17">
        <f>0.2381*A75-379.05+$E$5*SIN((A75+$G$5)/$F$5)</f>
        <v>41.79895446695178</v>
      </c>
      <c r="J75" s="17">
        <f>0.243*A75-509.2+$E$6*SIN((A75+$G$6)/$F$6)</f>
        <v>-40.21758013966765</v>
      </c>
      <c r="K75" s="17">
        <f>0.2082*A75-442.51+$E$7*SIN((A75+$G$7)/$F$7)</f>
        <v>-40.44798013966763</v>
      </c>
    </row>
    <row r="76" ht="20.7" customHeight="1">
      <c r="A76" s="14">
        <v>1924</v>
      </c>
      <c r="B76" s="14">
        <v>100</v>
      </c>
      <c r="C76" s="14">
        <f>AVERAGEA(B76:B85)</f>
        <v>95.54545454545455</v>
      </c>
      <c r="D76" s="14">
        <f>MEDIAN(B76:B85)</f>
        <v>69.5</v>
      </c>
      <c r="E76" s="22">
        <f>'AveragesMedians - Testing Trend'!N76</f>
        <v>-50.85138888888889</v>
      </c>
      <c r="F76" s="17">
        <f>AVERAGEA(E76:E85)</f>
        <v>-40.84313636363635</v>
      </c>
      <c r="G76" s="17">
        <f>MEDIAN(E76:E85)</f>
        <v>-44.892</v>
      </c>
      <c r="H76" s="17">
        <f>0.3038*A76-503.83+$E$3*SIN((A76+$G$3)/$F$3)</f>
        <v>45.82970974961376</v>
      </c>
      <c r="I76" s="17">
        <f>0.2381*A76-379.05+$E$5*SIN((A76+$G$5)/$F$5)</f>
        <v>44.2029097496137</v>
      </c>
      <c r="J76" s="17">
        <f>0.243*A76-509.2+$E$6*SIN((A76+$G$6)/$F$6)</f>
        <v>-38.59563464808311</v>
      </c>
      <c r="K76" s="17">
        <f>0.2082*A76-442.51+$E$7*SIN((A76+$G$7)/$F$7)</f>
        <v>-38.86083464808311</v>
      </c>
    </row>
    <row r="77" ht="20.7" customHeight="1">
      <c r="A77" s="14">
        <v>1925</v>
      </c>
      <c r="B77" s="14">
        <v>7</v>
      </c>
      <c r="C77" s="14">
        <f>AVERAGEA(B77:B86)</f>
        <v>90.81818181818181</v>
      </c>
      <c r="D77" s="14">
        <f>MEDIAN(B77:B86)</f>
        <v>53</v>
      </c>
      <c r="E77" s="22">
        <f>'AveragesMedians - Testing Trend'!N77</f>
        <v>-45.89938888888889</v>
      </c>
      <c r="F77" s="17">
        <f>AVERAGEA(E77:E86)</f>
        <v>-40.10606060606062</v>
      </c>
      <c r="G77" s="17">
        <f>MEDIAN(E77:E86)</f>
        <v>-43.98458333333333</v>
      </c>
      <c r="H77" s="17">
        <f>0.3038*A77-503.83+$E$3*SIN((A77+$G$3)/$F$3)</f>
        <v>48.64758960248598</v>
      </c>
      <c r="I77" s="17">
        <f>0.2381*A77-379.05+$E$5*SIN((A77+$G$5)/$F$5)</f>
        <v>46.95508960248593</v>
      </c>
      <c r="J77" s="17">
        <f>0.243*A77-509.2+$E$6*SIN((A77+$G$6)/$F$6)</f>
        <v>-37.00438721550597</v>
      </c>
      <c r="K77" s="17">
        <f>0.2082*A77-442.51+$E$7*SIN((A77+$G$7)/$F$7)</f>
        <v>-37.30438721550598</v>
      </c>
    </row>
    <row r="78" ht="20.7" customHeight="1">
      <c r="A78" s="14">
        <v>1926</v>
      </c>
      <c r="B78" s="14">
        <v>230</v>
      </c>
      <c r="C78" s="14">
        <f>AVERAGEA(B78:B87)</f>
        <v>99.81818181818181</v>
      </c>
      <c r="D78" s="14">
        <f>MEDIAN(B78:B87)</f>
        <v>69.5</v>
      </c>
      <c r="E78" s="22">
        <f>'AveragesMedians - Testing Trend'!N78</f>
        <v>-41.99777777777778</v>
      </c>
      <c r="F78" s="17">
        <f>AVERAGEA(E78:E87)</f>
        <v>-39.75766666666667</v>
      </c>
      <c r="G78" s="17">
        <f>MEDIAN(E78:E87)</f>
        <v>-43.33150000000001</v>
      </c>
      <c r="H78" s="17">
        <f>0.3038*A78-503.83+$E$3*SIN((A78+$G$3)/$F$3)</f>
        <v>51.78857417072342</v>
      </c>
      <c r="I78" s="17">
        <f>0.2381*A78-379.05+$E$5*SIN((A78+$G$5)/$F$5)</f>
        <v>50.03037417072332</v>
      </c>
      <c r="J78" s="17">
        <f>0.243*A78-509.2+$E$6*SIN((A78+$G$6)/$F$6)</f>
        <v>-35.45730908461118</v>
      </c>
      <c r="K78" s="17">
        <f>0.2082*A78-442.51+$E$7*SIN((A78+$G$7)/$F$7)</f>
        <v>-35.79210908461115</v>
      </c>
    </row>
    <row r="79" ht="20.7" customHeight="1">
      <c r="A79" s="14">
        <v>1927</v>
      </c>
      <c r="B79" s="14">
        <v>56</v>
      </c>
      <c r="C79" s="14">
        <f>AVERAGEA(B79:B88)</f>
        <v>88</v>
      </c>
      <c r="D79" s="14">
        <f>MEDIAN(B79:B88)</f>
        <v>69.5</v>
      </c>
      <c r="E79" s="22">
        <f>'AveragesMedians - Testing Trend'!N79</f>
        <v>-44.04972222222222</v>
      </c>
      <c r="F79" s="17">
        <f>AVERAGEA(E79:E88)</f>
        <v>-39.70034848484848</v>
      </c>
      <c r="G79" s="17">
        <f>MEDIAN(E79:E88)</f>
        <v>-43.33150000000001</v>
      </c>
      <c r="H79" s="17">
        <f>0.3038*A79-503.83+$E$3*SIN((A79+$G$3)/$F$3)</f>
        <v>55.22431524396869</v>
      </c>
      <c r="I79" s="17">
        <f>0.2381*A79-379.05+$E$5*SIN((A79+$G$5)/$F$5)</f>
        <v>53.40041524396871</v>
      </c>
      <c r="J79" s="17">
        <f>0.243*A79-509.2+$E$6*SIN((A79+$G$6)/$F$6)</f>
        <v>-33.96743017301137</v>
      </c>
      <c r="K79" s="17">
        <f>0.2082*A79-442.51+$E$7*SIN((A79+$G$7)/$F$7)</f>
        <v>-34.33703017301136</v>
      </c>
    </row>
    <row r="80" ht="20.7" customHeight="1">
      <c r="A80" s="14">
        <v>1928</v>
      </c>
      <c r="B80" s="14">
        <v>83</v>
      </c>
      <c r="C80" s="14">
        <f>AVERAGEA(B80:B89)</f>
        <v>88.90909090909091</v>
      </c>
      <c r="D80" s="14">
        <f>MEDIAN(B80:B89)</f>
        <v>74.5</v>
      </c>
      <c r="E80" s="22">
        <f>'AveragesMedians - Testing Trend'!N80</f>
        <v>-47.12855555555556</v>
      </c>
      <c r="F80" s="17">
        <f>AVERAGEA(E80:E89)</f>
        <v>-39.02471717171716</v>
      </c>
      <c r="G80" s="17">
        <f>MEDIAN(E80:E89)</f>
        <v>-42.40530555555556</v>
      </c>
      <c r="H80" s="17">
        <f>0.3038*A80-503.83+$E$3*SIN((A80+$G$3)/$F$3)</f>
        <v>58.92351950230019</v>
      </c>
      <c r="I80" s="17">
        <f>0.2381*A80-379.05+$E$5*SIN((A80+$G$5)/$F$5)</f>
        <v>57.03391950230017</v>
      </c>
      <c r="J80" s="17">
        <f>0.243*A80-509.2+$E$6*SIN((A80+$G$6)/$F$6)</f>
        <v>-32.5472088826286</v>
      </c>
      <c r="K80" s="17">
        <f>0.2082*A80-442.51+$E$7*SIN((A80+$G$7)/$F$7)</f>
        <v>-32.95160888262856</v>
      </c>
    </row>
    <row r="81" ht="20.7" customHeight="1">
      <c r="A81" s="14">
        <v>1929</v>
      </c>
      <c r="B81" s="14">
        <v>48</v>
      </c>
      <c r="C81" s="14">
        <f>AVERAGEA(B81:B90)</f>
        <v>88.45454545454545</v>
      </c>
      <c r="D81" s="14">
        <f>MEDIAN(B81:B90)</f>
        <v>72</v>
      </c>
      <c r="E81" s="22">
        <f>'AveragesMedians - Testing Trend'!N81</f>
        <v>-47.98277777777778</v>
      </c>
      <c r="F81" s="17">
        <f>AVERAGEA(E81:E90)</f>
        <v>-38.66543434343435</v>
      </c>
      <c r="G81" s="17">
        <f>MEDIAN(E81:E90)</f>
        <v>-42.40530555555556</v>
      </c>
      <c r="H81" s="17">
        <f>0.3038*A81-503.83+$E$3*SIN((A81+$G$3)/$F$3)</f>
        <v>62.8522611887411</v>
      </c>
      <c r="I81" s="17">
        <f>0.2381*A81-379.05+$E$5*SIN((A81+$G$5)/$F$5)</f>
        <v>60.89696118874102</v>
      </c>
      <c r="J81" s="17">
        <f>0.243*A81-509.2+$E$6*SIN((A81+$G$6)/$F$6)</f>
        <v>-31.20840761945832</v>
      </c>
      <c r="K81" s="17">
        <f>0.2082*A81-442.51+$E$7*SIN((A81+$G$7)/$F$7)</f>
        <v>-31.64760761945835</v>
      </c>
    </row>
    <row r="82" ht="20.7" customHeight="1">
      <c r="A82" s="14">
        <v>1930</v>
      </c>
      <c r="B82" s="14">
        <v>50</v>
      </c>
      <c r="C82" s="14">
        <f>AVERAGEA(B82:B91)</f>
        <v>87.18181818181819</v>
      </c>
      <c r="D82" s="14">
        <f>MEDIAN(B82:B91)</f>
        <v>72</v>
      </c>
      <c r="E82" s="22">
        <f>'AveragesMedians - Testing Trend'!N82</f>
        <v>-41.11111111111111</v>
      </c>
      <c r="F82" s="17">
        <f>AVERAGEA(E82:E91)</f>
        <v>-37.8856191919192</v>
      </c>
      <c r="G82" s="17">
        <f>MEDIAN(E82:E91)</f>
        <v>-41.71716666666666</v>
      </c>
      <c r="H82" s="17">
        <f>0.3038*A82-503.83+$E$3*SIN((A82+$G$3)/$F$3)</f>
        <v>66.9743210842048</v>
      </c>
      <c r="I82" s="17">
        <f>0.2381*A82-379.05+$E$5*SIN((A82+$G$5)/$F$5)</f>
        <v>64.95332108420473</v>
      </c>
      <c r="J82" s="17">
        <f>0.243*A82-509.2+$E$6*SIN((A82+$G$6)/$F$6)</f>
        <v>-29.9619752674985</v>
      </c>
      <c r="K82" s="17">
        <f>0.2082*A82-442.51+$E$7*SIN((A82+$G$7)/$F$7)</f>
        <v>-30.43597526749855</v>
      </c>
    </row>
    <row r="83" ht="20.7" customHeight="1">
      <c r="A83" s="14">
        <v>1931</v>
      </c>
      <c r="B83" s="14">
        <v>48</v>
      </c>
      <c r="C83" s="14">
        <f>AVERAGEA(B83:B92)</f>
        <v>88.81818181818181</v>
      </c>
      <c r="D83" s="14">
        <f>MEDIAN(B83:B92)</f>
        <v>73</v>
      </c>
      <c r="E83" s="22">
        <f>'AveragesMedians - Testing Trend'!N83</f>
        <v>-40.60005555555556</v>
      </c>
      <c r="F83" s="17">
        <f>AVERAGEA(E83:E92)</f>
        <v>-36.65440707070707</v>
      </c>
      <c r="G83" s="17">
        <f>MEDIAN(E83:E92)</f>
        <v>-41.71716666666666</v>
      </c>
      <c r="H83" s="17">
        <f>0.3038*A83-503.83+$E$3*SIN((A83+$G$3)/$F$3)</f>
        <v>71.25154839796579</v>
      </c>
      <c r="I83" s="17">
        <f>0.2381*A83-379.05+$E$5*SIN((A83+$G$5)/$F$5)</f>
        <v>69.16484839796567</v>
      </c>
      <c r="J83" s="17">
        <f>0.243*A83-509.2+$E$6*SIN((A83+$G$6)/$F$6)</f>
        <v>-28.81793779111923</v>
      </c>
      <c r="K83" s="17">
        <f>0.2082*A83-442.51+$E$7*SIN((A83+$G$7)/$F$7)</f>
        <v>-29.32673779111924</v>
      </c>
    </row>
    <row r="84" ht="20.7" customHeight="1">
      <c r="A84" s="14">
        <v>1932</v>
      </c>
      <c r="B84" s="14">
        <v>170</v>
      </c>
      <c r="C84" s="14">
        <f>AVERAGEA(B84:B93)</f>
        <v>89.18181818181819</v>
      </c>
      <c r="D84" s="14">
        <f>MEDIAN(B84:B93)</f>
        <v>73</v>
      </c>
      <c r="E84" s="22">
        <f>'AveragesMedians - Testing Trend'!N84</f>
        <v>-43.91944444444445</v>
      </c>
      <c r="F84" s="17">
        <f>AVERAGEA(E84:E93)</f>
        <v>-34.64518484848485</v>
      </c>
      <c r="G84" s="17">
        <f>MEDIAN(E84:E93)</f>
        <v>-41.71716666666666</v>
      </c>
      <c r="H84" s="17">
        <f>0.3038*A84-503.83+$E$3*SIN((A84+$G$3)/$F$3)</f>
        <v>75.64424195774527</v>
      </c>
      <c r="I84" s="17">
        <f>0.2381*A84-379.05+$E$5*SIN((A84+$G$5)/$F$5)</f>
        <v>73.49184195774527</v>
      </c>
      <c r="J84" s="17">
        <f>0.243*A84-509.2+$E$6*SIN((A84+$G$6)/$F$6)</f>
        <v>-27.7852980589409</v>
      </c>
      <c r="K84" s="17">
        <f>0.2082*A84-442.51+$E$7*SIN((A84+$G$7)/$F$7)</f>
        <v>-28.32889805894093</v>
      </c>
    </row>
    <row r="85" ht="20.7" customHeight="1">
      <c r="A85" s="14">
        <v>1933</v>
      </c>
      <c r="B85" s="14">
        <v>259</v>
      </c>
      <c r="C85" s="14">
        <f>AVERAGEA(B85:B94)</f>
        <v>79.45454545454545</v>
      </c>
      <c r="D85" s="14">
        <f>MEDIAN(B85:B94)</f>
        <v>67</v>
      </c>
      <c r="E85" s="22">
        <f>'AveragesMedians - Testing Trend'!N85</f>
        <v>-45.73427777777777</v>
      </c>
      <c r="F85" s="17">
        <f>AVERAGEA(E85:E94)</f>
        <v>-32.53442727272728</v>
      </c>
      <c r="G85" s="17">
        <f>MEDIAN(E85:E94)</f>
        <v>-40.38604444444445</v>
      </c>
      <c r="H85" s="17">
        <f>0.3038*A85-503.83+$E$3*SIN((A85+$G$3)/$F$3)</f>
        <v>80.11154689070267</v>
      </c>
      <c r="I85" s="17">
        <f>0.2381*A85-379.05+$E$5*SIN((A85+$G$5)/$F$5)</f>
        <v>77.89344689070262</v>
      </c>
      <c r="J85" s="17">
        <f>0.243*A85-509.2+$E$6*SIN((A85+$G$6)/$F$6)</f>
        <v>-26.87194589014769</v>
      </c>
      <c r="K85" s="17">
        <f>0.2082*A85-442.51+$E$7*SIN((A85+$G$7)/$F$7)</f>
        <v>-27.45034589014767</v>
      </c>
    </row>
    <row r="86" ht="20.7" customHeight="1">
      <c r="A86" s="14">
        <v>1934</v>
      </c>
      <c r="B86" s="14">
        <v>48</v>
      </c>
      <c r="C86" s="14">
        <f>AVERAGEA(B86:B95)</f>
        <v>64.45454545454545</v>
      </c>
      <c r="D86" s="14">
        <f>MEDIAN(B86:B95)</f>
        <v>67</v>
      </c>
      <c r="E86" s="22">
        <f>'AveragesMedians - Testing Trend'!N86</f>
        <v>-42.74355555555556</v>
      </c>
      <c r="F86" s="17">
        <f>AVERAGEA(E86:E95)</f>
        <v>-30.30002323232324</v>
      </c>
      <c r="G86" s="17">
        <f>MEDIAN(E86:E95)</f>
        <v>-38.01129444444445</v>
      </c>
      <c r="H86" s="17">
        <f>0.3038*A86-503.83+$E$3*SIN((A86+$G$3)/$F$3)</f>
        <v>84.61186283182072</v>
      </c>
      <c r="I86" s="17">
        <f>0.2381*A86-379.05+$E$5*SIN((A86+$G$5)/$F$5)</f>
        <v>82.32806283182067</v>
      </c>
      <c r="J86" s="17">
        <f>0.243*A86-509.2+$E$6*SIN((A86+$G$6)/$F$6)</f>
        <v>-26.08457922202096</v>
      </c>
      <c r="K86" s="17">
        <f>0.2082*A86-442.51+$E$7*SIN((A86+$G$7)/$F$7)</f>
        <v>-26.69777922202097</v>
      </c>
    </row>
    <row r="87" ht="20.7" customHeight="1">
      <c r="A87" s="14">
        <v>1935</v>
      </c>
      <c r="B87" s="14">
        <v>106</v>
      </c>
      <c r="C87" s="14">
        <f>AVERAGEA(B87:B96)</f>
        <v>69.54545454545455</v>
      </c>
      <c r="D87" s="14">
        <f>MEDIAN(B87:B96)</f>
        <v>73</v>
      </c>
      <c r="E87" s="22">
        <f>'AveragesMedians - Testing Trend'!N87</f>
        <v>-42.06705555555555</v>
      </c>
      <c r="F87" s="17">
        <f>AVERAGEA(E87:E96)</f>
        <v>-28.34742727272727</v>
      </c>
      <c r="G87" s="17">
        <f>MEDIAN(E87:E96)</f>
        <v>-32.09277777777778</v>
      </c>
      <c r="H87" s="17">
        <f>0.3038*A87-503.83+$E$3*SIN((A87+$G$3)/$F$3)</f>
        <v>89.10325958099713</v>
      </c>
      <c r="I87" s="17">
        <f>0.2381*A87-379.05+$E$5*SIN((A87+$G$5)/$F$5)</f>
        <v>86.75375958099704</v>
      </c>
      <c r="J87" s="17">
        <f>0.243*A87-509.2+$E$6*SIN((A87+$G$6)/$F$6)</f>
        <v>-25.42863718636495</v>
      </c>
      <c r="K87" s="17">
        <f>0.2082*A87-442.51+$E$7*SIN((A87+$G$7)/$F$7)</f>
        <v>-26.07663718636492</v>
      </c>
    </row>
    <row r="88" ht="20.7" customHeight="1">
      <c r="A88" s="14">
        <v>1936</v>
      </c>
      <c r="B88" s="14">
        <v>100</v>
      </c>
      <c r="C88" s="14">
        <f>AVERAGEA(B88:B97)</f>
        <v>65.63636363636364</v>
      </c>
      <c r="D88" s="14">
        <f>MEDIAN(B88:B97)</f>
        <v>67</v>
      </c>
      <c r="E88" s="22">
        <f>'AveragesMedians - Testing Trend'!N88</f>
        <v>-41.36727777777778</v>
      </c>
      <c r="F88" s="17">
        <f>AVERAGEA(E88:E97)</f>
        <v>-26.39526717171717</v>
      </c>
      <c r="G88" s="17">
        <f>MEDIAN(E88:E97)</f>
        <v>-24.41638888888889</v>
      </c>
      <c r="H88" s="17">
        <f>0.3038*A88-503.83+$E$3*SIN((A88+$G$3)/$F$3)</f>
        <v>93.54389605575066</v>
      </c>
      <c r="I88" s="17">
        <f>0.2381*A88-379.05+$E$5*SIN((A88+$G$5)/$F$5)</f>
        <v>91.12869605575069</v>
      </c>
      <c r="J88" s="17">
        <f>0.243*A88-509.2+$E$6*SIN((A88+$G$6)/$F$6)</f>
        <v>-24.90824576349944</v>
      </c>
      <c r="K88" s="17">
        <f>0.2082*A88-442.51+$E$7*SIN((A88+$G$7)/$F$7)</f>
        <v>-25.59104576349942</v>
      </c>
    </row>
    <row r="89" ht="20.7" customHeight="1">
      <c r="A89" s="14">
        <v>1937</v>
      </c>
      <c r="B89" s="14">
        <v>66</v>
      </c>
      <c r="C89" s="14">
        <f>AVERAGEA(B89:B98)</f>
        <v>58.54545454545455</v>
      </c>
      <c r="D89" s="14">
        <f>MEDIAN(B89:B98)</f>
        <v>64.5</v>
      </c>
      <c r="E89" s="22">
        <f>'AveragesMedians - Testing Trend'!N89</f>
        <v>-36.61777777777778</v>
      </c>
      <c r="F89" s="17">
        <f>AVERAGEA(E89:E98)</f>
        <v>-25.68403484848484</v>
      </c>
      <c r="G89" s="17">
        <f>MEDIAN(E89:E98)</f>
        <v>-24.41638888888889</v>
      </c>
      <c r="H89" s="17">
        <f>0.3038*A89-503.83+$E$3*SIN((A89+$G$3)/$F$3)</f>
        <v>97.89243835348213</v>
      </c>
      <c r="I89" s="17">
        <f>0.2381*A89-379.05+$E$5*SIN((A89+$G$5)/$F$5)</f>
        <v>95.41153835348211</v>
      </c>
      <c r="J89" s="17">
        <f>0.243*A89-509.2+$E$6*SIN((A89+$G$6)/$F$6)</f>
        <v>-24.52617655682827</v>
      </c>
      <c r="K89" s="17">
        <f>0.2082*A89-442.51+$E$7*SIN((A89+$G$7)/$F$7)</f>
        <v>-25.24377655682827</v>
      </c>
    </row>
    <row r="90" ht="20.7" customHeight="1">
      <c r="A90" s="14">
        <v>1938</v>
      </c>
      <c r="B90" s="14">
        <v>78</v>
      </c>
      <c r="C90" s="14">
        <f>AVERAGEA(B90:B99)</f>
        <v>62.72727272727273</v>
      </c>
      <c r="D90" s="14">
        <f>MEDIAN(B90:B99)</f>
        <v>65.5</v>
      </c>
      <c r="E90" s="22">
        <f>'AveragesMedians - Testing Trend'!N90</f>
        <v>-43.17644444444445</v>
      </c>
      <c r="F90" s="17">
        <f>AVERAGEA(E90:E99)</f>
        <v>-26.0732202020202</v>
      </c>
      <c r="G90" s="17">
        <f>MEDIAN(E90:E99)</f>
        <v>-24.41638888888889</v>
      </c>
      <c r="H90" s="17">
        <f>0.3038*A90-503.83+$E$3*SIN((A90+$G$3)/$F$3)</f>
        <v>102.1084727461666</v>
      </c>
      <c r="I90" s="17">
        <f>0.2381*A90-379.05+$E$5*SIN((A90+$G$5)/$F$5)</f>
        <v>99.56187274616654</v>
      </c>
      <c r="J90" s="17">
        <f>0.243*A90-509.2+$E$6*SIN((A90+$G$6)/$F$6)</f>
        <v>-24.28381909989441</v>
      </c>
      <c r="K90" s="17">
        <f>0.2082*A90-442.51+$E$7*SIN((A90+$G$7)/$F$7)</f>
        <v>-25.03621909989437</v>
      </c>
    </row>
    <row r="91" ht="20.7" customHeight="1">
      <c r="A91" s="14">
        <v>1939</v>
      </c>
      <c r="B91" s="14">
        <v>34</v>
      </c>
      <c r="C91" s="14">
        <f>AVERAGEA(B91:B100)</f>
        <v>65.27272727272727</v>
      </c>
      <c r="D91" s="14">
        <f>MEDIAN(B91:B100)</f>
        <v>65.5</v>
      </c>
      <c r="E91" s="22">
        <f>'AveragesMedians - Testing Trend'!N91</f>
        <v>-39.40481111111112</v>
      </c>
      <c r="F91" s="17">
        <f>AVERAGEA(E91:E100)</f>
        <v>-25.81604848484849</v>
      </c>
      <c r="G91" s="17">
        <f>MEDIAN(E91:E100)</f>
        <v>-24.41638888888889</v>
      </c>
      <c r="H91" s="17">
        <f>0.3038*A91-503.83+$E$3*SIN((A91+$G$3)/$F$3)</f>
        <v>106.152909480966</v>
      </c>
      <c r="I91" s="17">
        <f>0.2381*A91-379.05+$E$5*SIN((A91+$G$5)/$F$5)</f>
        <v>103.5406094809659</v>
      </c>
      <c r="J91" s="17">
        <f>0.243*A91-509.2+$E$6*SIN((A91+$G$6)/$F$6)</f>
        <v>-24.18116697261987</v>
      </c>
      <c r="K91" s="17">
        <f>0.2082*A91-442.51+$E$7*SIN((A91+$G$7)/$F$7)</f>
        <v>-24.96836697261985</v>
      </c>
    </row>
    <row r="92" ht="20.7" customHeight="1">
      <c r="A92" s="14">
        <v>1940</v>
      </c>
      <c r="B92" s="14">
        <v>68</v>
      </c>
      <c r="C92" s="14">
        <f>AVERAGEA(B92:B101)</f>
        <v>71.09090909090909</v>
      </c>
      <c r="D92" s="14">
        <f>MEDIAN(B92:B101)</f>
        <v>81</v>
      </c>
      <c r="E92" s="22">
        <f>'AveragesMedians - Testing Trend'!N92</f>
        <v>-27.56777777777778</v>
      </c>
      <c r="F92" s="17">
        <f>AVERAGEA(E92:E101)</f>
        <v>-25.73521717171717</v>
      </c>
      <c r="G92" s="17">
        <f>MEDIAN(E92:E101)</f>
        <v>-24.41638888888889</v>
      </c>
      <c r="H92" s="17">
        <f>0.3038*A92-503.83+$E$3*SIN((A92+$G$3)/$F$3)</f>
        <v>109.9883733521144</v>
      </c>
      <c r="I92" s="17">
        <f>0.2381*A92-379.05+$E$5*SIN((A92+$G$5)/$F$5)</f>
        <v>107.3103733521143</v>
      </c>
      <c r="J92" s="17">
        <f>0.243*A92-509.2+$E$6*SIN((A92+$G$6)/$F$6)</f>
        <v>-24.21681786545317</v>
      </c>
      <c r="K92" s="17">
        <f>0.2082*A92-442.51+$E$7*SIN((A92+$G$7)/$F$7)</f>
        <v>-25.03881786545318</v>
      </c>
    </row>
    <row r="93" ht="20.7" customHeight="1">
      <c r="A93" s="14">
        <v>1941</v>
      </c>
      <c r="B93" s="14">
        <v>52</v>
      </c>
      <c r="C93" s="14">
        <f>AVERAGEA(B93:B102)</f>
        <v>87</v>
      </c>
      <c r="D93" s="14">
        <f>MEDIAN(B93:B102)</f>
        <v>96</v>
      </c>
      <c r="E93" s="22">
        <f>'AveragesMedians - Testing Trend'!N93</f>
        <v>-18.49861111111111</v>
      </c>
      <c r="F93" s="17">
        <f>AVERAGEA(E93:E102)</f>
        <v>-26.74148484848485</v>
      </c>
      <c r="G93" s="17">
        <f>MEDIAN(E93:E102)</f>
        <v>-27.40436111111111</v>
      </c>
      <c r="H93" s="17">
        <f>0.3038*A93-503.83+$E$3*SIN((A93+$G$3)/$F$3)</f>
        <v>113.579577141625</v>
      </c>
      <c r="I93" s="17">
        <f>0.2381*A93-379.05+$E$5*SIN((A93+$G$5)/$F$5)</f>
        <v>110.835877141625</v>
      </c>
      <c r="J93" s="17">
        <f>0.243*A93-509.2+$E$6*SIN((A93+$G$6)/$F$6)</f>
        <v>-24.38798759078298</v>
      </c>
      <c r="K93" s="17">
        <f>0.2082*A93-442.51+$E$7*SIN((A93+$G$7)/$F$7)</f>
        <v>-25.24478759078301</v>
      </c>
    </row>
    <row r="94" ht="20.7" customHeight="1">
      <c r="A94" s="14">
        <v>1942</v>
      </c>
      <c r="B94" s="14">
        <v>63</v>
      </c>
      <c r="C94" s="14">
        <f>AVERAGEA(B94:B103)</f>
        <v>94.72727272727273</v>
      </c>
      <c r="D94" s="14">
        <f>MEDIAN(B94:B103)</f>
        <v>101</v>
      </c>
      <c r="E94" s="22">
        <f>'AveragesMedians - Testing Trend'!N94</f>
        <v>-20.70111111111111</v>
      </c>
      <c r="F94" s="17">
        <f>AVERAGEA(E94:E103)</f>
        <v>-28.04445959595959</v>
      </c>
      <c r="G94" s="17">
        <f>MEDIAN(E94:E103)</f>
        <v>-33.18752777777777</v>
      </c>
      <c r="H94" s="17">
        <f>0.3038*A94-503.83+$E$3*SIN((A94+$G$3)/$F$3)</f>
        <v>116.8936741975045</v>
      </c>
      <c r="I94" s="17">
        <f>0.2381*A94-379.05+$E$5*SIN((A94+$G$5)/$F$5)</f>
        <v>114.0842741975044</v>
      </c>
      <c r="J94" s="17">
        <f>0.243*A94-509.2+$E$6*SIN((A94+$G$6)/$F$6)</f>
        <v>-24.69053790162022</v>
      </c>
      <c r="K94" s="17">
        <f>0.2082*A94-442.51+$E$7*SIN((A94+$G$7)/$F$7)</f>
        <v>-25.58213790162026</v>
      </c>
    </row>
    <row r="95" ht="20.7" customHeight="1">
      <c r="A95" s="14">
        <v>1943</v>
      </c>
      <c r="B95" s="14">
        <v>94</v>
      </c>
      <c r="C95" s="14">
        <f>AVERAGEA(B95:B104)</f>
        <v>96.90909090909091</v>
      </c>
      <c r="D95" s="14">
        <f>MEDIAN(B95:B104)</f>
        <v>101</v>
      </c>
      <c r="E95" s="22">
        <f>'AveragesMedians - Testing Trend'!N95</f>
        <v>-21.15583333333333</v>
      </c>
      <c r="F95" s="17">
        <f>AVERAGEA(E95:E104)</f>
        <v>-28.99211616161616</v>
      </c>
      <c r="G95" s="17">
        <f>MEDIAN(E95:E104)</f>
        <v>-33.18752777777777</v>
      </c>
      <c r="H95" s="17">
        <f>0.3038*A95-503.83+$E$3*SIN((A95+$G$3)/$F$3)</f>
        <v>119.9005866266423</v>
      </c>
      <c r="I95" s="17">
        <f>0.2381*A95-379.05+$E$5*SIN((A95+$G$5)/$F$5)</f>
        <v>117.0254866266422</v>
      </c>
      <c r="J95" s="17">
        <f>0.243*A95-509.2+$E$6*SIN((A95+$G$6)/$F$6)</f>
        <v>-25.11901783959365</v>
      </c>
      <c r="K95" s="17">
        <f>0.2082*A95-442.51+$E$7*SIN((A95+$G$7)/$F$7)</f>
        <v>-26.04541783959365</v>
      </c>
    </row>
    <row r="96" ht="20.7" customHeight="1">
      <c r="A96" s="14">
        <v>1944</v>
      </c>
      <c r="B96" s="14">
        <v>104</v>
      </c>
      <c r="C96" s="14">
        <f>AVERAGEA(B96:B105)</f>
        <v>97.81818181818181</v>
      </c>
      <c r="D96" s="14">
        <f>MEDIAN(B96:B105)</f>
        <v>104</v>
      </c>
      <c r="E96" s="22">
        <f>'AveragesMedians - Testing Trend'!N96</f>
        <v>-21.265</v>
      </c>
      <c r="F96" s="17">
        <f>AVERAGEA(E96:E105)</f>
        <v>-30.11635858585858</v>
      </c>
      <c r="G96" s="17">
        <f>MEDIAN(E96:E105)</f>
        <v>-33.53311111111111</v>
      </c>
      <c r="H96" s="17">
        <f>0.3038*A96-503.83+$E$3*SIN((A96+$G$3)/$F$3)</f>
        <v>122.5733058231773</v>
      </c>
      <c r="I96" s="17">
        <f>0.2381*A96-379.05+$E$5*SIN((A96+$G$5)/$F$5)</f>
        <v>119.6325058231772</v>
      </c>
      <c r="J96" s="17">
        <f>0.243*A96-509.2+$E$6*SIN((A96+$G$6)/$F$6)</f>
        <v>-25.66671819912493</v>
      </c>
      <c r="K96" s="17">
        <f>0.2082*A96-442.51+$E$7*SIN((A96+$G$7)/$F$7)</f>
        <v>-26.62791819912495</v>
      </c>
    </row>
    <row r="97" ht="20.7" customHeight="1">
      <c r="A97" s="14">
        <v>1945</v>
      </c>
      <c r="B97" s="14">
        <v>63</v>
      </c>
      <c r="C97" s="14">
        <f>AVERAGEA(B97:B106)</f>
        <v>98.63636363636364</v>
      </c>
      <c r="D97" s="14">
        <f>MEDIAN(B97:B106)</f>
        <v>105</v>
      </c>
      <c r="E97" s="22">
        <f>'AveragesMedians - Testing Trend'!N97</f>
        <v>-20.59329444444444</v>
      </c>
      <c r="F97" s="17">
        <f>AVERAGEA(E97:E106)</f>
        <v>-31.94196464646464</v>
      </c>
      <c r="G97" s="17">
        <f>MEDIAN(E97:E106)</f>
        <v>-36.02969444444444</v>
      </c>
      <c r="H97" s="17">
        <f>0.3038*A97-503.83+$E$3*SIN((A97+$G$3)/$F$3)</f>
        <v>124.888162329557</v>
      </c>
      <c r="I97" s="17">
        <f>0.2381*A97-379.05+$E$5*SIN((A97+$G$5)/$F$5)</f>
        <v>121.8816623295569</v>
      </c>
      <c r="J97" s="17">
        <f>0.243*A97-509.2+$E$6*SIN((A97+$G$6)/$F$6)</f>
        <v>-26.32573856359243</v>
      </c>
      <c r="K97" s="17">
        <f>0.2082*A97-442.51+$E$7*SIN((A97+$G$7)/$F$7)</f>
        <v>-27.32173856359241</v>
      </c>
    </row>
    <row r="98" ht="20.7" customHeight="1">
      <c r="A98" s="14">
        <v>1946</v>
      </c>
      <c r="B98" s="14">
        <v>22</v>
      </c>
      <c r="C98" s="14">
        <f>AVERAGEA(B98:B107)</f>
        <v>111</v>
      </c>
      <c r="D98" s="14">
        <f>MEDIAN(B98:B107)</f>
        <v>109</v>
      </c>
      <c r="E98" s="22">
        <f>'AveragesMedians - Testing Trend'!N98</f>
        <v>-33.54372222222221</v>
      </c>
      <c r="F98" s="17">
        <f>AVERAGEA(E98:E107)</f>
        <v>-34.07623080808082</v>
      </c>
      <c r="G98" s="17">
        <f>MEDIAN(E98:E107)</f>
        <v>-38.57619444444445</v>
      </c>
      <c r="H98" s="17">
        <f>0.3038*A98-503.83+$E$3*SIN((A98+$G$3)/$F$3)</f>
        <v>126.8250623339371</v>
      </c>
      <c r="I98" s="17">
        <f>0.2381*A98-379.05+$E$5*SIN((A98+$G$5)/$F$5)</f>
        <v>123.7528623339371</v>
      </c>
      <c r="J98" s="17">
        <f>0.243*A98-509.2+$E$6*SIN((A98+$G$6)/$F$6)</f>
        <v>-27.08706624368267</v>
      </c>
      <c r="K98" s="17">
        <f>0.2082*A98-442.51+$E$7*SIN((A98+$G$7)/$F$7)</f>
        <v>-28.11786624368267</v>
      </c>
    </row>
    <row r="99" ht="20.7" customHeight="1">
      <c r="A99" s="14">
        <v>1947</v>
      </c>
      <c r="B99" s="14">
        <v>112</v>
      </c>
      <c r="C99" s="14">
        <f>AVERAGEA(B99:B108)</f>
        <v>113.9090909090909</v>
      </c>
      <c r="D99" s="14">
        <f>MEDIAN(B99:B108)</f>
        <v>109</v>
      </c>
      <c r="E99" s="22">
        <f>'AveragesMedians - Testing Trend'!N99</f>
        <v>-40.89881666666668</v>
      </c>
      <c r="F99" s="17">
        <f>AVERAGEA(E99:E108)</f>
        <v>-34.85346818181818</v>
      </c>
      <c r="G99" s="17">
        <f>MEDIAN(E99:E108)</f>
        <v>-39.49213888888889</v>
      </c>
      <c r="H99" s="17">
        <f>0.3038*A99-503.83+$E$3*SIN((A99+$G$3)/$F$3)</f>
        <v>128.3676884409052</v>
      </c>
      <c r="I99" s="17">
        <f>0.2381*A99-379.05+$E$5*SIN((A99+$G$5)/$F$5)</f>
        <v>125.2297884409052</v>
      </c>
      <c r="J99" s="17">
        <f>0.243*A99-509.2+$E$6*SIN((A99+$G$6)/$F$6)</f>
        <v>-27.9406663292031</v>
      </c>
      <c r="K99" s="17">
        <f>0.2082*A99-442.51+$E$7*SIN((A99+$G$7)/$F$7)</f>
        <v>-29.00626632920312</v>
      </c>
    </row>
    <row r="100" ht="20.7" customHeight="1">
      <c r="A100" s="14">
        <v>1948</v>
      </c>
      <c r="B100" s="14">
        <v>106</v>
      </c>
      <c r="C100" s="14">
        <f>AVERAGEA(B100:B109)</f>
        <v>111.3636363636364</v>
      </c>
      <c r="D100" s="14">
        <f>MEDIAN(B100:B109)</f>
        <v>105</v>
      </c>
      <c r="E100" s="22">
        <f>'AveragesMedians - Testing Trend'!N100</f>
        <v>-40.34755555555554</v>
      </c>
      <c r="F100" s="17">
        <f>AVERAGEA(E100:E109)</f>
        <v>-34.07165656565656</v>
      </c>
      <c r="G100" s="17">
        <f>MEDIAN(E100:E109)</f>
        <v>-38.57619444444445</v>
      </c>
      <c r="H100" s="17">
        <f>0.3038*A100-503.83+$E$3*SIN((A100+$G$3)/$F$3)</f>
        <v>129.5036627095018</v>
      </c>
      <c r="I100" s="17">
        <f>0.2381*A100-379.05+$E$5*SIN((A100+$G$5)/$F$5)</f>
        <v>126.3000627095017</v>
      </c>
      <c r="J100" s="17">
        <f>0.243*A100-509.2+$E$6*SIN((A100+$G$6)/$F$6)</f>
        <v>-28.87558195458639</v>
      </c>
      <c r="K100" s="17">
        <f>0.2082*A100-442.51+$E$7*SIN((A100+$G$7)/$F$7)</f>
        <v>-29.97598195458637</v>
      </c>
    </row>
    <row r="101" ht="20.7" customHeight="1">
      <c r="A101" s="14">
        <v>1949</v>
      </c>
      <c r="B101" s="14">
        <v>98</v>
      </c>
      <c r="C101" s="14">
        <f>AVERAGEA(B101:B110)</f>
        <v>112.7272727272727</v>
      </c>
      <c r="D101" s="14">
        <f>MEDIAN(B101:B110)</f>
        <v>108.5</v>
      </c>
      <c r="E101" s="22">
        <f>'AveragesMedians - Testing Trend'!N101</f>
        <v>-38.51566666666668</v>
      </c>
      <c r="F101" s="17">
        <f>AVERAGEA(E101:E110)</f>
        <v>-33.30379797979798</v>
      </c>
      <c r="G101" s="17">
        <f>MEDIAN(E101:E110)</f>
        <v>-36.01908333333334</v>
      </c>
      <c r="H101" s="17">
        <f>0.3038*A101-503.83+$E$3*SIN((A101+$G$3)/$F$3)</f>
        <v>130.2246703295153</v>
      </c>
      <c r="I101" s="17">
        <f>0.2381*A101-379.05+$E$5*SIN((A101+$G$5)/$F$5)</f>
        <v>126.9553703295152</v>
      </c>
      <c r="J101" s="17">
        <f>0.243*A101-509.2+$E$6*SIN((A101+$G$6)/$F$6)</f>
        <v>-29.88004377627113</v>
      </c>
      <c r="K101" s="17">
        <f>0.2082*A101-442.51+$E$7*SIN((A101+$G$7)/$F$7)</f>
        <v>-31.01524377627113</v>
      </c>
    </row>
    <row r="102" ht="20.7" customHeight="1">
      <c r="A102" s="14">
        <v>1950</v>
      </c>
      <c r="B102" s="14">
        <v>243</v>
      </c>
      <c r="C102" s="14">
        <f>AVERAGEA(B102:B111)</f>
        <v>110.8181818181818</v>
      </c>
      <c r="D102" s="14">
        <f>MEDIAN(B102:B111)</f>
        <v>108.5</v>
      </c>
      <c r="E102" s="22">
        <f>'AveragesMedians - Testing Trend'!N102</f>
        <v>-38.63672222222223</v>
      </c>
      <c r="F102" s="17">
        <f>AVERAGEA(E102:E111)</f>
        <v>-32.91979292929292</v>
      </c>
      <c r="G102" s="17">
        <f>MEDIAN(E102:E111)</f>
        <v>-33.90705555555556</v>
      </c>
      <c r="H102" s="17">
        <f>0.3038*A102-503.83+$E$3*SIN((A102+$G$3)/$F$3)</f>
        <v>130.526542700317</v>
      </c>
      <c r="I102" s="17">
        <f>0.2381*A102-379.05+$E$5*SIN((A102+$G$5)/$F$5)</f>
        <v>127.1915427003169</v>
      </c>
      <c r="J102" s="17">
        <f>0.243*A102-509.2+$E$6*SIN((A102+$G$6)/$F$6)</f>
        <v>-30.94158756809112</v>
      </c>
      <c r="K102" s="17">
        <f>0.2082*A102-442.51+$E$7*SIN((A102+$G$7)/$F$7)</f>
        <v>-32.11158756809107</v>
      </c>
    </row>
    <row r="103" ht="20.7" customHeight="1">
      <c r="A103" s="14">
        <v>1951</v>
      </c>
      <c r="B103" s="14">
        <v>137</v>
      </c>
      <c r="C103" s="14">
        <f>AVERAGEA(B103:B112)</f>
        <v>96.72727272727273</v>
      </c>
      <c r="D103" s="14">
        <f>MEDIAN(B103:B112)</f>
        <v>96</v>
      </c>
      <c r="E103" s="22">
        <f>'AveragesMedians - Testing Trend'!N103</f>
        <v>-32.83133333333333</v>
      </c>
      <c r="F103" s="17">
        <f>AVERAGEA(E103:E112)</f>
        <v>-32.58827272727273</v>
      </c>
      <c r="G103" s="17">
        <f>MEDIAN(E103:E112)</f>
        <v>-33.90705555555556</v>
      </c>
      <c r="H103" s="17">
        <f>0.3038*A103-503.83+$E$3*SIN((A103+$G$3)/$F$3)</f>
        <v>130.4092990821405</v>
      </c>
      <c r="I103" s="17">
        <f>0.2381*A103-379.05+$E$5*SIN((A103+$G$5)/$F$5)</f>
        <v>127.0085990821404</v>
      </c>
      <c r="J103" s="17">
        <f>0.243*A103-509.2+$E$6*SIN((A103+$G$6)/$F$6)</f>
        <v>-32.04717875970332</v>
      </c>
      <c r="K103" s="17">
        <f>0.2082*A103-442.51+$E$7*SIN((A103+$G$7)/$F$7)</f>
        <v>-33.2519787597033</v>
      </c>
    </row>
    <row r="104" ht="20.7" customHeight="1">
      <c r="A104" s="14">
        <v>1952</v>
      </c>
      <c r="B104" s="14">
        <v>87</v>
      </c>
      <c r="C104" s="14">
        <f>AVERAGEA(B104:B113)</f>
        <v>102.9090909090909</v>
      </c>
      <c r="D104" s="14">
        <f>MEDIAN(B104:B113)</f>
        <v>96</v>
      </c>
      <c r="E104" s="22">
        <f>'AveragesMedians - Testing Trend'!N104</f>
        <v>-31.12533333333333</v>
      </c>
      <c r="F104" s="17">
        <f>AVERAGEA(E104:E113)</f>
        <v>-32.7779797979798</v>
      </c>
      <c r="G104" s="17">
        <f>MEDIAN(E104:E113)</f>
        <v>-34.60486111111111</v>
      </c>
      <c r="H104" s="17">
        <f>0.3038*A104-503.83+$E$3*SIN((A104+$G$3)/$F$3)</f>
        <v>129.8771464036404</v>
      </c>
      <c r="I104" s="17">
        <f>0.2381*A104-379.05+$E$5*SIN((A104+$G$5)/$F$5)</f>
        <v>126.4107464036404</v>
      </c>
      <c r="J104" s="17">
        <f>0.243*A104-509.2+$E$6*SIN((A104+$G$6)/$F$6)</f>
        <v>-33.18334267370648</v>
      </c>
      <c r="K104" s="17">
        <f>0.2082*A104-442.51+$E$7*SIN((A104+$G$7)/$F$7)</f>
        <v>-34.42294267370648</v>
      </c>
    </row>
    <row r="105" ht="20.7" customHeight="1">
      <c r="A105" s="14">
        <v>1953</v>
      </c>
      <c r="B105" s="14">
        <v>104</v>
      </c>
      <c r="C105" s="14">
        <f>AVERAGEA(B105:B114)</f>
        <v>98.27272727272727</v>
      </c>
      <c r="D105" s="14">
        <f>MEDIAN(B105:B114)</f>
        <v>96</v>
      </c>
      <c r="E105" s="22">
        <f>'AveragesMedians - Testing Trend'!N105</f>
        <v>-33.5225</v>
      </c>
      <c r="F105" s="17">
        <f>AVERAGEA(E105:E114)</f>
        <v>-33.13936868686869</v>
      </c>
      <c r="G105" s="17">
        <f>MEDIAN(E105:E114)</f>
        <v>-34.95405555555556</v>
      </c>
      <c r="H105" s="17">
        <f>0.3038*A105-503.83+$E$3*SIN((A105+$G$3)/$F$3)</f>
        <v>128.938437227651</v>
      </c>
      <c r="I105" s="17">
        <f>0.2381*A105-379.05+$E$5*SIN((A105+$G$5)/$F$5)</f>
        <v>125.406337227651</v>
      </c>
      <c r="J105" s="17">
        <f>0.243*A105-509.2+$E$6*SIN((A105+$G$6)/$F$6)</f>
        <v>-34.33629916016218</v>
      </c>
      <c r="K105" s="17">
        <f>0.2082*A105-442.51+$E$7*SIN((A105+$G$7)/$F$7)</f>
        <v>-35.6106991601622</v>
      </c>
    </row>
    <row r="106" ht="20.7" customHeight="1">
      <c r="A106" s="14">
        <v>1954</v>
      </c>
      <c r="B106" s="14">
        <v>113</v>
      </c>
      <c r="C106" s="14">
        <f>AVERAGEA(B106:B115)</f>
        <v>99.54545454545455</v>
      </c>
      <c r="D106" s="14">
        <f>MEDIAN(B106:B115)</f>
        <v>100.5</v>
      </c>
      <c r="E106" s="22">
        <f>'AveragesMedians - Testing Trend'!N106</f>
        <v>-41.34666666666666</v>
      </c>
      <c r="F106" s="17">
        <f>AVERAGEA(E106:E115)</f>
        <v>-33.32156565656566</v>
      </c>
      <c r="G106" s="17">
        <f>MEDIAN(E106:E115)</f>
        <v>-35.04530555555556</v>
      </c>
      <c r="H106" s="17">
        <f>0.3038*A106-503.83+$E$3*SIN((A106+$G$3)/$F$3)</f>
        <v>127.6055862951394</v>
      </c>
      <c r="I106" s="17">
        <f>0.2381*A106-379.05+$E$5*SIN((A106+$G$5)/$F$5)</f>
        <v>124.0077862951393</v>
      </c>
      <c r="J106" s="17">
        <f>0.243*A106-509.2+$E$6*SIN((A106+$G$6)/$F$6)</f>
        <v>-35.49210028329995</v>
      </c>
      <c r="K106" s="17">
        <f>0.2082*A106-442.51+$E$7*SIN((A106+$G$7)/$F$7)</f>
        <v>-36.80130028329999</v>
      </c>
    </row>
    <row r="107" ht="20.7" customHeight="1">
      <c r="A107" s="14">
        <v>1955</v>
      </c>
      <c r="B107" s="14">
        <v>199</v>
      </c>
      <c r="C107" s="14">
        <f>AVERAGEA(B107:B116)</f>
        <v>104.7272727272727</v>
      </c>
      <c r="D107" s="14">
        <f>MEDIAN(B107:B116)</f>
        <v>103</v>
      </c>
      <c r="E107" s="22">
        <f>'AveragesMedians - Testing Trend'!N107</f>
        <v>-44.07022222222223</v>
      </c>
      <c r="F107" s="17">
        <f>AVERAGEA(E107:E116)</f>
        <v>-33.57530303030303</v>
      </c>
      <c r="G107" s="17">
        <f>MEDIAN(E107:E116)</f>
        <v>-35.04530555555556</v>
      </c>
      <c r="H107" s="17">
        <f>0.3038*A107-503.83+$E$3*SIN((A107+$G$3)/$F$3)</f>
        <v>125.894946481219</v>
      </c>
      <c r="I107" s="17">
        <f>0.2381*A107-379.05+$E$5*SIN((A107+$G$5)/$F$5)</f>
        <v>122.231446481219</v>
      </c>
      <c r="J107" s="17">
        <f>0.243*A107-509.2+$E$6*SIN((A107+$G$6)/$F$6)</f>
        <v>-36.63676968467959</v>
      </c>
      <c r="K107" s="17">
        <f>0.2082*A107-442.51+$E$7*SIN((A107+$G$7)/$F$7)</f>
        <v>-37.98076968467958</v>
      </c>
    </row>
    <row r="108" ht="20.7" customHeight="1">
      <c r="A108" s="14">
        <v>1956</v>
      </c>
      <c r="B108" s="14">
        <v>54</v>
      </c>
      <c r="C108" s="14">
        <f>AVERAGEA(B108:B117)</f>
        <v>94.27272727272727</v>
      </c>
      <c r="D108" s="14">
        <f>MEDIAN(B108:B117)</f>
        <v>86</v>
      </c>
      <c r="E108" s="22">
        <f>'AveragesMedians - Testing Trend'!N108</f>
        <v>-42.09333333333333</v>
      </c>
      <c r="F108" s="17">
        <f>AVERAGEA(E108:E117)</f>
        <v>-33.39751515151515</v>
      </c>
      <c r="G108" s="17">
        <f>MEDIAN(E108:E117)</f>
        <v>-35.04530555555556</v>
      </c>
      <c r="H108" s="17">
        <f>0.3038*A108-503.83+$E$3*SIN((A108+$G$3)/$F$3)</f>
        <v>123.8266454026252</v>
      </c>
      <c r="I108" s="17">
        <f>0.2381*A108-379.05+$E$5*SIN((A108+$G$5)/$F$5)</f>
        <v>120.0974454026252</v>
      </c>
      <c r="J108" s="17">
        <f>0.243*A108-509.2+$E$6*SIN((A108+$G$6)/$F$6)</f>
        <v>-37.75644223034502</v>
      </c>
      <c r="K108" s="17">
        <f>0.2082*A108-442.51+$E$7*SIN((A108+$G$7)/$F$7)</f>
        <v>-39.13524223034503</v>
      </c>
    </row>
    <row r="109" ht="20.7" customHeight="1">
      <c r="A109" s="14">
        <v>1957</v>
      </c>
      <c r="B109" s="14">
        <v>84</v>
      </c>
      <c r="C109" s="14">
        <f>AVERAGEA(B109:B118)</f>
        <v>102.5454545454545</v>
      </c>
      <c r="D109" s="14">
        <f>MEDIAN(B109:B118)</f>
        <v>103</v>
      </c>
      <c r="E109" s="22">
        <f>'AveragesMedians - Testing Trend'!N109</f>
        <v>-32.2988888888889</v>
      </c>
      <c r="F109" s="17">
        <f>AVERAGEA(E109:E118)</f>
        <v>-33.17674747474747</v>
      </c>
      <c r="G109" s="17">
        <f>MEDIAN(E109:E118)</f>
        <v>-35.04530555555556</v>
      </c>
      <c r="H109" s="17">
        <f>0.3038*A109-503.83+$E$3*SIN((A109+$G$3)/$F$3)</f>
        <v>121.4243843092227</v>
      </c>
      <c r="I109" s="17">
        <f>0.2381*A109-379.05+$E$5*SIN((A109+$G$5)/$F$5)</f>
        <v>117.6294843092227</v>
      </c>
      <c r="J109" s="17">
        <f>0.243*A109-509.2+$E$6*SIN((A109+$G$6)/$F$6)</f>
        <v>-38.83750254665997</v>
      </c>
      <c r="K109" s="17">
        <f>0.2082*A109-442.51+$E$7*SIN((A109+$G$7)/$F$7)</f>
        <v>-40.25110254665994</v>
      </c>
    </row>
    <row r="110" ht="20.7" customHeight="1">
      <c r="A110" s="14">
        <v>1958</v>
      </c>
      <c r="B110" s="14">
        <v>121</v>
      </c>
      <c r="C110" s="14">
        <f>AVERAGEA(B110:B119)</f>
        <v>106</v>
      </c>
      <c r="D110" s="14">
        <f>MEDIAN(B110:B119)</f>
        <v>119.5</v>
      </c>
      <c r="E110" s="22">
        <f>'AveragesMedians - Testing Trend'!N110</f>
        <v>-31.90111111111111</v>
      </c>
      <c r="F110" s="17">
        <f>AVERAGEA(E110:E119)</f>
        <v>-34.00038383838384</v>
      </c>
      <c r="G110" s="17">
        <f>MEDIAN(E110:E119)</f>
        <v>-35.31363888888889</v>
      </c>
      <c r="H110" s="17">
        <f>0.3038*A110-503.83+$E$3*SIN((A110+$G$3)/$F$3)</f>
        <v>118.7152012689521</v>
      </c>
      <c r="I110" s="17">
        <f>0.2381*A110-379.05+$E$5*SIN((A110+$G$5)/$F$5)</f>
        <v>114.854601268952</v>
      </c>
      <c r="J110" s="17">
        <f>0.243*A110-509.2+$E$6*SIN((A110+$G$6)/$F$6)</f>
        <v>-39.86672106061924</v>
      </c>
      <c r="K110" s="17">
        <f>0.2082*A110-442.51+$E$7*SIN((A110+$G$7)/$F$7)</f>
        <v>-41.31512106061923</v>
      </c>
    </row>
    <row r="111" ht="20.7" customHeight="1">
      <c r="A111" s="14">
        <v>1959</v>
      </c>
      <c r="B111" s="14">
        <v>77</v>
      </c>
      <c r="C111" s="14">
        <f>AVERAGEA(B111:B120)</f>
        <v>99.09090909090909</v>
      </c>
      <c r="D111" s="14">
        <f>MEDIAN(B111:B120)</f>
        <v>103</v>
      </c>
      <c r="E111" s="22">
        <f>'AveragesMedians - Testing Trend'!N111</f>
        <v>-34.29161111111111</v>
      </c>
      <c r="F111" s="17">
        <f>AVERAGEA(E111:E120)</f>
        <v>-34.69270707070707</v>
      </c>
      <c r="G111" s="17">
        <f>MEDIAN(E111:E120)</f>
        <v>-37.52166666666667</v>
      </c>
      <c r="H111" s="17">
        <f>0.3038*A111-503.83+$E$3*SIN((A111+$G$3)/$F$3)</f>
        <v>115.7292010123908</v>
      </c>
      <c r="I111" s="17">
        <f>0.2381*A111-379.05+$E$5*SIN((A111+$G$5)/$F$5)</f>
        <v>111.8029010123907</v>
      </c>
      <c r="J111" s="17">
        <f>0.243*A111-509.2+$E$6*SIN((A111+$G$6)/$F$6)</f>
        <v>-40.83138618537125</v>
      </c>
      <c r="K111" s="17">
        <f>0.2082*A111-442.51+$E$7*SIN((A111+$G$7)/$F$7)</f>
        <v>-42.31458618537126</v>
      </c>
    </row>
    <row r="112" ht="20.7" customHeight="1">
      <c r="A112" s="14">
        <v>1960</v>
      </c>
      <c r="B112" s="14">
        <v>88</v>
      </c>
      <c r="C112" s="14">
        <f>AVERAGEA(B112:B121)</f>
        <v>107.1818181818182</v>
      </c>
      <c r="D112" s="14">
        <f>MEDIAN(B112:B121)</f>
        <v>120</v>
      </c>
      <c r="E112" s="22">
        <f>'AveragesMedians - Testing Trend'!N112</f>
        <v>-34.98999999999999</v>
      </c>
      <c r="F112" s="17">
        <f>AVERAGEA(E112:E121)</f>
        <v>-34.41084343434343</v>
      </c>
      <c r="G112" s="17">
        <f>MEDIAN(E112:E121)</f>
        <v>-37.52166666666667</v>
      </c>
      <c r="H112" s="17">
        <f>0.3038*A112-503.83+$E$3*SIN((A112+$G$3)/$F$3)</f>
        <v>112.4992541362409</v>
      </c>
      <c r="I112" s="17">
        <f>0.2381*A112-379.05+$E$5*SIN((A112+$G$5)/$F$5)</f>
        <v>108.5072541362408</v>
      </c>
      <c r="J112" s="17">
        <f>0.243*A112-509.2+$E$6*SIN((A112+$G$6)/$F$6)</f>
        <v>-41.7194313301905</v>
      </c>
      <c r="K112" s="17">
        <f>0.2082*A112-442.51+$E$7*SIN((A112+$G$7)/$F$7)</f>
        <v>-43.23743133019047</v>
      </c>
    </row>
    <row r="113" ht="20.7" customHeight="1">
      <c r="A113" s="14">
        <v>1961</v>
      </c>
      <c r="B113" s="14">
        <v>205</v>
      </c>
      <c r="C113" s="14">
        <f>AVERAGEA(B113:B122)</f>
        <v>102.8181818181818</v>
      </c>
      <c r="D113" s="14">
        <f>MEDIAN(B113:B122)</f>
        <v>120</v>
      </c>
      <c r="E113" s="22">
        <f>'AveragesMedians - Testing Trend'!N113</f>
        <v>-34.91811111111111</v>
      </c>
      <c r="F113" s="17">
        <f>AVERAGEA(E113:E122)</f>
        <v>-34.7304898989899</v>
      </c>
      <c r="G113" s="17">
        <f>MEDIAN(E113:E122)</f>
        <v>-39.01138888888889</v>
      </c>
      <c r="H113" s="17">
        <f>0.3038*A113-503.83+$E$3*SIN((A113+$G$3)/$F$3)</f>
        <v>109.0606686711867</v>
      </c>
      <c r="I113" s="17">
        <f>0.2381*A113-379.05+$E$5*SIN((A113+$G$5)/$F$5)</f>
        <v>105.0029686711867</v>
      </c>
      <c r="J113" s="17">
        <f>0.243*A113-509.2+$E$6*SIN((A113+$G$6)/$F$6)</f>
        <v>-42.51955546586377</v>
      </c>
      <c r="K113" s="17">
        <f>0.2082*A113-442.51+$E$7*SIN((A113+$G$7)/$F$7)</f>
        <v>-44.07235546586377</v>
      </c>
    </row>
    <row r="114" ht="20.7" customHeight="1">
      <c r="A114" s="14">
        <v>1962</v>
      </c>
      <c r="B114" s="14">
        <v>36</v>
      </c>
      <c r="C114" s="14">
        <f>AVERAGEA(B114:B123)</f>
        <v>93</v>
      </c>
      <c r="D114" s="14">
        <f>MEDIAN(B114:B123)</f>
        <v>107.5</v>
      </c>
      <c r="E114" s="22">
        <f>'AveragesMedians - Testing Trend'!N114</f>
        <v>-35.10061111111111</v>
      </c>
      <c r="F114" s="17">
        <f>AVERAGEA(E114:E123)</f>
        <v>-35.7699595959596</v>
      </c>
      <c r="G114" s="17">
        <f>MEDIAN(E114:E123)</f>
        <v>-39.59077777777777</v>
      </c>
      <c r="H114" s="17">
        <f>0.3038*A114-503.83+$E$3*SIN((A114+$G$3)/$F$3)</f>
        <v>105.4508372957268</v>
      </c>
      <c r="I114" s="17">
        <f>0.2381*A114-379.05+$E$5*SIN((A114+$G$5)/$F$5)</f>
        <v>101.3274372957267</v>
      </c>
      <c r="J114" s="17">
        <f>0.243*A114-509.2+$E$6*SIN((A114+$G$6)/$F$6)</f>
        <v>-43.22133604083868</v>
      </c>
      <c r="K114" s="17">
        <f>0.2082*A114-442.51+$E$7*SIN((A114+$G$7)/$F$7)</f>
        <v>-44.80893604083863</v>
      </c>
    </row>
    <row r="115" ht="20.7" customHeight="1">
      <c r="A115" s="14">
        <v>1963</v>
      </c>
      <c r="B115" s="14">
        <v>118</v>
      </c>
      <c r="C115" s="14">
        <f>AVERAGEA(B115:B124)</f>
        <v>93</v>
      </c>
      <c r="D115" s="14">
        <f>MEDIAN(B115:B124)</f>
        <v>107.5</v>
      </c>
      <c r="E115" s="22">
        <f>'AveragesMedians - Testing Trend'!N115</f>
        <v>-35.52666666666667</v>
      </c>
      <c r="F115" s="17">
        <f>AVERAGEA(E115:E124)</f>
        <v>-35.77633333333333</v>
      </c>
      <c r="G115" s="17">
        <f>MEDIAN(E115:E124)</f>
        <v>-39.59077777777777</v>
      </c>
      <c r="H115" s="17">
        <f>0.3038*A115-503.83+$E$3*SIN((A115+$G$3)/$F$3)</f>
        <v>101.7088637208902</v>
      </c>
      <c r="I115" s="17">
        <f>0.2381*A115-379.05+$E$5*SIN((A115+$G$5)/$F$5)</f>
        <v>97.51976372089013</v>
      </c>
      <c r="J115" s="17">
        <f>0.243*A115-509.2+$E$6*SIN((A115+$G$6)/$F$6)</f>
        <v>-43.8153331199124</v>
      </c>
      <c r="K115" s="17">
        <f>0.2082*A115-442.51+$E$7*SIN((A115+$G$7)/$F$7)</f>
        <v>-45.43773311991242</v>
      </c>
    </row>
    <row r="116" ht="20.7" customHeight="1">
      <c r="A116" s="14">
        <v>1964</v>
      </c>
      <c r="B116" s="14">
        <v>170</v>
      </c>
      <c r="C116" s="14">
        <f>AVERAGEA(B116:B125)</f>
        <v>86.63636363636364</v>
      </c>
      <c r="D116" s="14">
        <f>MEDIAN(B116:B125)</f>
        <v>90.5</v>
      </c>
      <c r="E116" s="22">
        <f>'AveragesMedians - Testing Trend'!N116</f>
        <v>-44.13777777777778</v>
      </c>
      <c r="F116" s="17">
        <f>AVERAGEA(E116:E125)</f>
        <v>-35.87053535353535</v>
      </c>
      <c r="G116" s="17">
        <f>MEDIAN(E116:E125)</f>
        <v>-39.59077777777777</v>
      </c>
      <c r="H116" s="17">
        <f>0.3038*A116-503.83+$E$3*SIN((A116+$G$3)/$F$3)</f>
        <v>97.87517197888057</v>
      </c>
      <c r="I116" s="17">
        <f>0.2381*A116-379.05+$E$5*SIN((A116+$G$5)/$F$5)</f>
        <v>93.62037197888047</v>
      </c>
      <c r="J116" s="17">
        <f>0.243*A116-509.2+$E$6*SIN((A116+$G$6)/$F$6)</f>
        <v>-44.29318370494568</v>
      </c>
      <c r="K116" s="17">
        <f>0.2082*A116-442.51+$E$7*SIN((A116+$G$7)/$F$7)</f>
        <v>-45.95038370494573</v>
      </c>
    </row>
    <row r="117" ht="20.7" customHeight="1">
      <c r="A117" s="14">
        <v>1965</v>
      </c>
      <c r="B117" s="14">
        <v>84</v>
      </c>
      <c r="C117" s="14">
        <f>AVERAGEA(B117:B126)</f>
        <v>77.36363636363636</v>
      </c>
      <c r="D117" s="14">
        <f>MEDIAN(B117:B126)</f>
        <v>76</v>
      </c>
      <c r="E117" s="22">
        <f>'AveragesMedians - Testing Trend'!N117</f>
        <v>-42.11455555555555</v>
      </c>
      <c r="F117" s="17">
        <f>AVERAGEA(E117:E126)</f>
        <v>-35.72773232323232</v>
      </c>
      <c r="G117" s="17">
        <f>MEDIAN(E117:E126)</f>
        <v>-39.59077777777777</v>
      </c>
      <c r="H117" s="17">
        <f>0.3038*A117-503.83+$E$3*SIN((A117+$G$3)/$F$3)</f>
        <v>93.9911025195134</v>
      </c>
      <c r="I117" s="17">
        <f>0.2381*A117-379.05+$E$5*SIN((A117+$G$5)/$F$5)</f>
        <v>89.67060251951342</v>
      </c>
      <c r="J117" s="17">
        <f>0.243*A117-509.2+$E$6*SIN((A117+$G$6)/$F$6)</f>
        <v>-44.64768529517434</v>
      </c>
      <c r="K117" s="17">
        <f>0.2082*A117-442.51+$E$7*SIN((A117+$G$7)/$F$7)</f>
        <v>-46.33968529517435</v>
      </c>
    </row>
    <row r="118" ht="20.7" customHeight="1">
      <c r="A118" s="14">
        <v>1966</v>
      </c>
      <c r="B118" s="14">
        <v>145</v>
      </c>
      <c r="C118" s="14">
        <f>AVERAGEA(B118:B127)</f>
        <v>76.63636363636364</v>
      </c>
      <c r="D118" s="14">
        <f>MEDIAN(B118:B127)</f>
        <v>72</v>
      </c>
      <c r="E118" s="22">
        <f>'AveragesMedians - Testing Trend'!N118</f>
        <v>-39.66488888888889</v>
      </c>
      <c r="F118" s="17">
        <f>AVERAGEA(E118:E127)</f>
        <v>-35.97827777777778</v>
      </c>
      <c r="G118" s="17">
        <f>MEDIAN(E118:E127)</f>
        <v>-39.59077777777777</v>
      </c>
      <c r="H118" s="17">
        <f>0.3038*A118-503.83+$E$3*SIN((A118+$G$3)/$F$3)</f>
        <v>90.09849915010011</v>
      </c>
      <c r="I118" s="17">
        <f>0.2381*A118-379.05+$E$5*SIN((A118+$G$5)/$F$5)</f>
        <v>85.71229915010008</v>
      </c>
      <c r="J118" s="17">
        <f>0.243*A118-509.2+$E$6*SIN((A118+$G$6)/$F$6)</f>
        <v>-44.87286785221659</v>
      </c>
      <c r="K118" s="17">
        <f>0.2082*A118-442.51+$E$7*SIN((A118+$G$7)/$F$7)</f>
        <v>-46.59966785221661</v>
      </c>
    </row>
    <row r="119" ht="20.7" customHeight="1">
      <c r="A119" s="14">
        <v>1967</v>
      </c>
      <c r="B119" s="14">
        <v>122</v>
      </c>
      <c r="C119" s="14">
        <f>AVERAGEA(B119:B128)</f>
        <v>71.09090909090909</v>
      </c>
      <c r="D119" s="14">
        <f>MEDIAN(B119:B128)</f>
        <v>72</v>
      </c>
      <c r="E119" s="22">
        <f>'AveragesMedians - Testing Trend'!N119</f>
        <v>-41.35888888888889</v>
      </c>
      <c r="F119" s="17">
        <f>AVERAGEA(E119:E128)</f>
        <v>-36.14704545454545</v>
      </c>
      <c r="G119" s="17">
        <f>MEDIAN(E119:E128)</f>
        <v>-40.43777777777778</v>
      </c>
      <c r="H119" s="17">
        <f>0.3038*A119-503.83+$E$3*SIN((A119+$G$3)/$F$3)</f>
        <v>86.23929094596126</v>
      </c>
      <c r="I119" s="17">
        <f>0.2381*A119-379.05+$E$5*SIN((A119+$G$5)/$F$5)</f>
        <v>81.78739094596123</v>
      </c>
      <c r="J119" s="17">
        <f>0.243*A119-509.2+$E$6*SIN((A119+$G$6)/$F$6)</f>
        <v>-44.96405345072309</v>
      </c>
      <c r="K119" s="17">
        <f>0.2082*A119-442.51+$E$7*SIN((A119+$G$7)/$F$7)</f>
        <v>-46.72565345072308</v>
      </c>
    </row>
    <row r="120" ht="20.7" customHeight="1">
      <c r="A120" s="14">
        <v>1968</v>
      </c>
      <c r="B120" s="14">
        <v>45</v>
      </c>
      <c r="C120" s="14">
        <f>AVERAGEA(B120:B129)</f>
        <v>62.27272727272727</v>
      </c>
      <c r="D120" s="14">
        <f>MEDIAN(B120:B129)</f>
        <v>58</v>
      </c>
      <c r="E120" s="22">
        <f>'AveragesMedians - Testing Trend'!N120</f>
        <v>-39.51666666666667</v>
      </c>
      <c r="F120" s="17">
        <f>AVERAGEA(E120:E129)</f>
        <v>-35.36440404040404</v>
      </c>
      <c r="G120" s="17">
        <f>MEDIAN(E120:E129)</f>
        <v>-39.01138888888889</v>
      </c>
      <c r="H120" s="17">
        <f>0.3038*A120-503.83+$E$3*SIN((A120+$G$3)/$F$3)</f>
        <v>82.45507330896503</v>
      </c>
      <c r="I120" s="17">
        <f>0.2381*A120-379.05+$E$5*SIN((A120+$G$5)/$F$5)</f>
        <v>77.93747330896495</v>
      </c>
      <c r="J120" s="17">
        <f>0.243*A120-509.2+$E$6*SIN((A120+$G$6)/$F$6)</f>
        <v>-44.91790301866047</v>
      </c>
      <c r="K120" s="17">
        <f>0.2082*A120-442.51+$E$7*SIN((A120+$G$7)/$F$7)</f>
        <v>-46.71430301866048</v>
      </c>
    </row>
    <row r="121" ht="20.7" customHeight="1">
      <c r="A121" s="14">
        <v>1969</v>
      </c>
      <c r="B121" s="14">
        <v>166</v>
      </c>
      <c r="C121" s="14">
        <f>AVERAGEA(B121:B130)</f>
        <v>63.90909090909091</v>
      </c>
      <c r="D121" s="14">
        <f>MEDIAN(B121:B130)</f>
        <v>65.5</v>
      </c>
      <c r="E121" s="22">
        <f>'AveragesMedians - Testing Trend'!N121</f>
        <v>-31.19111111111111</v>
      </c>
      <c r="F121" s="17">
        <f>AVERAGEA(E121:E130)</f>
        <v>-35.01056565656566</v>
      </c>
      <c r="G121" s="17">
        <f>MEDIAN(E121:E130)</f>
        <v>-37.5345</v>
      </c>
      <c r="H121" s="17">
        <f>0.3038*A121-503.83+$E$3*SIN((A121+$G$3)/$F$3)</f>
        <v>78.7866923600202</v>
      </c>
      <c r="I121" s="17">
        <f>0.2381*A121-379.05+$E$5*SIN((A121+$G$5)/$F$5)</f>
        <v>74.20339236002008</v>
      </c>
      <c r="J121" s="17">
        <f>0.243*A121-509.2+$E$6*SIN((A121+$G$6)/$F$6)</f>
        <v>-44.73244970021582</v>
      </c>
      <c r="K121" s="17">
        <f>0.2082*A121-442.51+$E$7*SIN((A121+$G$7)/$F$7)</f>
        <v>-46.56364970021579</v>
      </c>
    </row>
    <row r="122" ht="20.7" customHeight="1">
      <c r="A122" s="14">
        <v>1970</v>
      </c>
      <c r="B122" s="14">
        <v>40</v>
      </c>
      <c r="C122" s="14">
        <f>AVERAGEA(B122:B131)</f>
        <v>57.27272727272727</v>
      </c>
      <c r="D122" s="14">
        <f>MEDIAN(B122:B131)</f>
        <v>65.5</v>
      </c>
      <c r="E122" s="22">
        <f>'AveragesMedians - Testing Trend'!N122</f>
        <v>-38.50611111111112</v>
      </c>
      <c r="F122" s="17">
        <f>AVERAGEA(E122:E131)</f>
        <v>-34.76759898989899</v>
      </c>
      <c r="G122" s="17">
        <f>MEDIAN(E122:E131)</f>
        <v>-37.5345</v>
      </c>
      <c r="H122" s="17">
        <f>0.3038*A122-503.83+$E$3*SIN((A122+$G$3)/$F$3)</f>
        <v>75.27383681814231</v>
      </c>
      <c r="I122" s="17">
        <f>0.2381*A122-379.05+$E$5*SIN((A122+$G$5)/$F$5)</f>
        <v>70.62483681814231</v>
      </c>
      <c r="J122" s="17">
        <f>0.243*A122-509.2+$E$6*SIN((A122+$G$6)/$F$6)</f>
        <v>-44.40711850796946</v>
      </c>
      <c r="K122" s="17">
        <f>0.2082*A122-442.51+$E$7*SIN((A122+$G$7)/$F$7)</f>
        <v>-46.27311850796944</v>
      </c>
    </row>
    <row r="123" ht="20.7" customHeight="1">
      <c r="A123" s="14">
        <v>1971</v>
      </c>
      <c r="B123" s="14">
        <v>97</v>
      </c>
      <c r="C123" s="14">
        <f>AVERAGEA(B123:B132)</f>
        <v>67.18181818181819</v>
      </c>
      <c r="D123" s="14">
        <f>MEDIAN(B123:B132)</f>
        <v>72</v>
      </c>
      <c r="E123" s="22">
        <f>'AveragesMedians - Testing Trend'!N123</f>
        <v>-46.35227777777778</v>
      </c>
      <c r="F123" s="17">
        <f>AVERAGEA(E123:E132)</f>
        <v>-33.93318484848484</v>
      </c>
      <c r="G123" s="17">
        <f>MEDIAN(E123:E132)</f>
        <v>-36.09366666666666</v>
      </c>
      <c r="H123" s="17">
        <f>0.3038*A123-503.83+$E$3*SIN((A123+$G$3)/$F$3)</f>
        <v>71.9546414438863</v>
      </c>
      <c r="I123" s="17">
        <f>0.2381*A123-379.05+$E$5*SIN((A123+$G$5)/$F$5)</f>
        <v>67.23994144388625</v>
      </c>
      <c r="J123" s="17">
        <f>0.243*A123-509.2+$E$6*SIN((A123+$G$6)/$F$6)</f>
        <v>-43.94273206797921</v>
      </c>
      <c r="K123" s="17">
        <f>0.2082*A123-442.51+$E$7*SIN((A123+$G$7)/$F$7)</f>
        <v>-45.84353206797922</v>
      </c>
    </row>
    <row r="124" ht="20.7" customHeight="1">
      <c r="A124" s="14">
        <v>1972</v>
      </c>
      <c r="B124" s="14">
        <v>36</v>
      </c>
      <c r="C124" s="14">
        <f>AVERAGEA(B124:B133)</f>
        <v>67.45454545454545</v>
      </c>
      <c r="D124" s="14">
        <f>MEDIAN(B124:B133)</f>
        <v>72</v>
      </c>
      <c r="E124" s="22">
        <f>'AveragesMedians - Testing Trend'!N124</f>
        <v>-35.17072222222222</v>
      </c>
      <c r="F124" s="17">
        <f>AVERAGEA(E124:E133)</f>
        <v>-32.61604343434343</v>
      </c>
      <c r="G124" s="17">
        <f>MEDIAN(E124:E133)</f>
        <v>-35.39758333333333</v>
      </c>
      <c r="H124" s="17">
        <f>0.3038*A124-503.83+$E$3*SIN((A124+$G$3)/$F$3)</f>
        <v>68.86530600942859</v>
      </c>
      <c r="I124" s="17">
        <f>0.2381*A124-379.05+$E$5*SIN((A124+$G$5)/$F$5)</f>
        <v>64.08490600942855</v>
      </c>
      <c r="J124" s="17">
        <f>0.243*A124-509.2+$E$6*SIN((A124+$G$6)/$F$6)</f>
        <v>-43.34150240037273</v>
      </c>
      <c r="K124" s="17">
        <f>0.2082*A124-442.51+$E$7*SIN((A124+$G$7)/$F$7)</f>
        <v>-45.2771024003727</v>
      </c>
    </row>
    <row r="125" ht="20.7" customHeight="1">
      <c r="A125" s="14">
        <v>1973</v>
      </c>
      <c r="B125" s="14">
        <v>48</v>
      </c>
      <c r="C125" s="14">
        <f>AVERAGEA(B125:B134)</f>
        <v>67.09090909090909</v>
      </c>
      <c r="D125" s="14">
        <f>MEDIAN(B125:B134)</f>
        <v>72</v>
      </c>
      <c r="E125" s="22">
        <f>'AveragesMedians - Testing Trend'!N125</f>
        <v>-36.56288888888889</v>
      </c>
      <c r="F125" s="17">
        <f>AVERAGEA(E125:E134)</f>
        <v>-32.11216464646464</v>
      </c>
      <c r="G125" s="17">
        <f>MEDIAN(E125:E134)</f>
        <v>-34.18713888888888</v>
      </c>
      <c r="H125" s="17">
        <f>0.3038*A125-503.83+$E$3*SIN((A125+$G$3)/$F$3)</f>
        <v>66.0397336024088</v>
      </c>
      <c r="I125" s="17">
        <f>0.2381*A125-379.05+$E$5*SIN((A125+$G$5)/$F$5)</f>
        <v>61.19363360240872</v>
      </c>
      <c r="J125" s="17">
        <f>0.243*A125-509.2+$E$6*SIN((A125+$G$6)/$F$6)</f>
        <v>-42.60700881757396</v>
      </c>
      <c r="K125" s="17">
        <f>0.2082*A125-442.51+$E$7*SIN((A125+$G$7)/$F$7)</f>
        <v>-44.57740881757395</v>
      </c>
    </row>
    <row r="126" ht="20.7" customHeight="1">
      <c r="A126" s="14">
        <v>1974</v>
      </c>
      <c r="B126" s="14">
        <v>68</v>
      </c>
      <c r="C126" s="14">
        <f>AVERAGEA(B126:B135)</f>
        <v>64.27272727272727</v>
      </c>
      <c r="D126" s="14">
        <f>MEDIAN(B126:B135)</f>
        <v>72</v>
      </c>
      <c r="E126" s="22">
        <f>'AveragesMedians - Testing Trend'!N126</f>
        <v>-42.56694444444444</v>
      </c>
      <c r="F126" s="17">
        <f>AVERAGEA(E126:E135)</f>
        <v>-31.26268484848485</v>
      </c>
      <c r="G126" s="17">
        <f>MEDIAN(E126:E135)</f>
        <v>-32.30677777777777</v>
      </c>
      <c r="H126" s="17">
        <f>0.3038*A126-503.83+$E$3*SIN((A126+$G$3)/$F$3)</f>
        <v>63.50919187748416</v>
      </c>
      <c r="I126" s="17">
        <f>0.2381*A126-379.05+$E$5*SIN((A126+$G$5)/$F$5)</f>
        <v>58.59739187748407</v>
      </c>
      <c r="J126" s="17">
        <f>0.243*A126-509.2+$E$6*SIN((A126+$G$6)/$F$6)</f>
        <v>-41.74416216099596</v>
      </c>
      <c r="K126" s="17">
        <f>0.2082*A126-442.51+$E$7*SIN((A126+$G$7)/$F$7)</f>
        <v>-43.7493621609959</v>
      </c>
    </row>
    <row r="127" ht="20.7" customHeight="1">
      <c r="A127" s="14">
        <v>1975</v>
      </c>
      <c r="B127" s="14">
        <v>76</v>
      </c>
      <c r="C127" s="14">
        <f>AVERAGEA(B127:B136)</f>
        <v>65.72727272727273</v>
      </c>
      <c r="D127" s="14">
        <f>MEDIAN(B127:B136)</f>
        <v>80</v>
      </c>
      <c r="E127" s="22">
        <f>'AveragesMedians - Testing Trend'!N127</f>
        <v>-44.87055555555555</v>
      </c>
      <c r="F127" s="17">
        <f>AVERAGEA(E127:E136)</f>
        <v>-30.25230606060606</v>
      </c>
      <c r="G127" s="17">
        <f>MEDIAN(E127:E136)</f>
        <v>-31.65825</v>
      </c>
      <c r="H127" s="17">
        <f>0.3038*A127-503.83+$E$3*SIN((A127+$G$3)/$F$3)</f>
        <v>61.30200064026274</v>
      </c>
      <c r="I127" s="17">
        <f>0.2381*A127-379.05+$E$5*SIN((A127+$G$5)/$F$5)</f>
        <v>56.32450064026272</v>
      </c>
      <c r="J127" s="17">
        <f>0.243*A127-509.2+$E$6*SIN((A127+$G$6)/$F$6)</f>
        <v>-40.75915573353712</v>
      </c>
      <c r="K127" s="17">
        <f>0.2082*A127-442.51+$E$7*SIN((A127+$G$7)/$F$7)</f>
        <v>-42.79915573353714</v>
      </c>
    </row>
    <row r="128" ht="20.7" customHeight="1">
      <c r="A128" s="14">
        <v>1976</v>
      </c>
      <c r="B128" s="14">
        <v>84</v>
      </c>
      <c r="C128" s="14">
        <f>AVERAGEA(B128:B137)</f>
        <v>66.81818181818181</v>
      </c>
      <c r="D128" s="14">
        <f>MEDIAN(B128:B137)</f>
        <v>84</v>
      </c>
      <c r="E128" s="22">
        <f>'AveragesMedians - Testing Trend'!N128</f>
        <v>-41.52133333333333</v>
      </c>
      <c r="F128" s="17">
        <f>AVERAGEA(E128:E137)</f>
        <v>-29.16090707070707</v>
      </c>
      <c r="G128" s="17">
        <f>MEDIAN(E128:E137)</f>
        <v>-31.65825</v>
      </c>
      <c r="H128" s="17">
        <f>0.3038*A128-503.83+$E$3*SIN((A128+$G$3)/$F$3)</f>
        <v>59.44324888516293</v>
      </c>
      <c r="I128" s="17">
        <f>0.2381*A128-379.05+$E$5*SIN((A128+$G$5)/$F$5)</f>
        <v>54.40004888516292</v>
      </c>
      <c r="J128" s="17">
        <f>0.243*A128-509.2+$E$6*SIN((A128+$G$6)/$F$6)</f>
        <v>-39.65940341814603</v>
      </c>
      <c r="K128" s="17">
        <f>0.2082*A128-442.51+$E$7*SIN((A128+$G$7)/$F$7)</f>
        <v>-41.73420341814607</v>
      </c>
    </row>
    <row r="129" ht="20.7" customHeight="1">
      <c r="A129" s="14">
        <v>1977</v>
      </c>
      <c r="B129" s="14">
        <v>25</v>
      </c>
      <c r="C129" s="14">
        <f>AVERAGEA(B129:B138)</f>
        <v>62.45454545454545</v>
      </c>
      <c r="D129" s="14">
        <f>MEDIAN(B129:B138)</f>
        <v>73.5</v>
      </c>
      <c r="E129" s="22">
        <f>'AveragesMedians - Testing Trend'!N129</f>
        <v>-32.74983333333333</v>
      </c>
      <c r="F129" s="17">
        <f>AVERAGEA(E129:E138)</f>
        <v>-28.15158383838384</v>
      </c>
      <c r="G129" s="17">
        <f>MEDIAN(E129:E138)</f>
        <v>-30.93577777777778</v>
      </c>
      <c r="H129" s="17">
        <f>0.3038*A129-503.83+$E$3*SIN((A129+$G$3)/$F$3)</f>
        <v>57.95454411447699</v>
      </c>
      <c r="I129" s="17">
        <f>0.2381*A129-379.05+$E$5*SIN((A129+$G$5)/$F$5)</f>
        <v>52.84564411447693</v>
      </c>
      <c r="J129" s="17">
        <f>0.243*A129-509.2+$E$6*SIN((A129+$G$6)/$F$6)</f>
        <v>-38.45346560075306</v>
      </c>
      <c r="K129" s="17">
        <f>0.2082*A129-442.51+$E$7*SIN((A129+$G$7)/$F$7)</f>
        <v>-40.56306560075306</v>
      </c>
    </row>
    <row r="130" ht="20.7" customHeight="1">
      <c r="A130" s="14">
        <v>1978</v>
      </c>
      <c r="B130" s="14">
        <v>63</v>
      </c>
      <c r="C130" s="14">
        <f>AVERAGEA(B130:B139)</f>
        <v>63.27272727272727</v>
      </c>
      <c r="D130" s="14">
        <f>MEDIAN(B130:B139)</f>
        <v>73.5</v>
      </c>
      <c r="E130" s="22">
        <f>'AveragesMedians - Testing Trend'!N130</f>
        <v>-35.62444444444444</v>
      </c>
      <c r="F130" s="17">
        <f>AVERAGEA(E130:E139)</f>
        <v>-27.27281111111111</v>
      </c>
      <c r="G130" s="17">
        <f>MEDIAN(E130:E139)</f>
        <v>-30.02341666666667</v>
      </c>
      <c r="H130" s="17">
        <f>0.3038*A130-503.83+$E$3*SIN((A130+$G$3)/$F$3)</f>
        <v>56.8537964433503</v>
      </c>
      <c r="I130" s="17">
        <f>0.2381*A130-379.05+$E$5*SIN((A130+$G$5)/$F$5)</f>
        <v>51.67919644335024</v>
      </c>
      <c r="J130" s="17">
        <f>0.243*A130-509.2+$E$6*SIN((A130+$G$6)/$F$6)</f>
        <v>-37.15096363772523</v>
      </c>
      <c r="K130" s="17">
        <f>0.2082*A130-442.51+$E$7*SIN((A130+$G$7)/$F$7)</f>
        <v>-39.29536363772525</v>
      </c>
    </row>
    <row r="131" ht="20.7" customHeight="1">
      <c r="A131" s="14">
        <v>1979</v>
      </c>
      <c r="B131" s="14">
        <v>93</v>
      </c>
      <c r="C131" s="14">
        <f>AVERAGEA(B131:B140)</f>
        <v>66.90909090909091</v>
      </c>
      <c r="D131" s="14">
        <f>MEDIAN(B131:B140)</f>
        <v>86</v>
      </c>
      <c r="E131" s="22">
        <f>'AveragesMedians - Testing Trend'!N131</f>
        <v>-28.51847777777778</v>
      </c>
      <c r="F131" s="17">
        <f>AVERAGEA(E131:E140)</f>
        <v>-26.50939696969697</v>
      </c>
      <c r="G131" s="17">
        <f>MEDIAN(E131:E140)</f>
        <v>-29.47780555555556</v>
      </c>
      <c r="H131" s="17">
        <f>0.3038*A131-503.83+$E$3*SIN((A131+$G$3)/$F$3)</f>
        <v>56.15503964783071</v>
      </c>
      <c r="I131" s="17">
        <f>0.2381*A131-379.05+$E$5*SIN((A131+$G$5)/$F$5)</f>
        <v>50.91473964783071</v>
      </c>
      <c r="J131" s="17">
        <f>0.243*A131-509.2+$E$6*SIN((A131+$G$6)/$F$6)</f>
        <v>-35.76248372245205</v>
      </c>
      <c r="K131" s="17">
        <f>0.2082*A131-442.51+$E$7*SIN((A131+$G$7)/$F$7)</f>
        <v>-37.94168372245203</v>
      </c>
    </row>
    <row r="132" ht="20.7" customHeight="1">
      <c r="A132" s="14">
        <v>1980</v>
      </c>
      <c r="B132" s="14">
        <v>149</v>
      </c>
      <c r="C132" s="14">
        <f>AVERAGEA(B132:B141)</f>
        <v>70.72727272727273</v>
      </c>
      <c r="D132" s="14">
        <f>MEDIAN(B132:B141)</f>
        <v>86</v>
      </c>
      <c r="E132" s="22">
        <f>'AveragesMedians - Testing Trend'!N132</f>
        <v>-29.32755555555555</v>
      </c>
      <c r="F132" s="17">
        <f>AVERAGEA(E132:E141)</f>
        <v>-26.51390404040404</v>
      </c>
      <c r="G132" s="17">
        <f>MEDIAN(E132:E141)</f>
        <v>-29.47780555555556</v>
      </c>
      <c r="H132" s="17">
        <f>0.3038*A132-503.83+$E$3*SIN((A132+$G$3)/$F$3)</f>
        <v>55.8682909440186</v>
      </c>
      <c r="I132" s="17">
        <f>0.2381*A132-379.05+$E$5*SIN((A132+$G$5)/$F$5)</f>
        <v>50.56229094401856</v>
      </c>
      <c r="J132" s="17">
        <f>0.243*A132-509.2+$E$6*SIN((A132+$G$6)/$F$6)</f>
        <v>-34.29947111160163</v>
      </c>
      <c r="K132" s="17">
        <f>0.2082*A132-442.51+$E$7*SIN((A132+$G$7)/$F$7)</f>
        <v>-36.51347111160163</v>
      </c>
    </row>
    <row r="133" ht="20.7" customHeight="1">
      <c r="A133" s="14">
        <v>1981</v>
      </c>
      <c r="B133" s="14">
        <v>100</v>
      </c>
      <c r="C133" s="14">
        <f>AVERAGEA(B133:B142)</f>
        <v>66</v>
      </c>
      <c r="D133" s="14">
        <f>MEDIAN(B133:B142)</f>
        <v>86</v>
      </c>
      <c r="E133" s="22">
        <f>'AveragesMedians - Testing Trend'!N133</f>
        <v>-31.86372222222222</v>
      </c>
      <c r="F133" s="17">
        <f>AVERAGEA(E133:E142)</f>
        <v>-26.03219191919192</v>
      </c>
      <c r="G133" s="17">
        <f>MEDIAN(E133:E142)</f>
        <v>-29.09805555555556</v>
      </c>
      <c r="H133" s="17">
        <f>0.3038*A133-503.83+$E$3*SIN((A133+$G$3)/$F$3)</f>
        <v>55.99945089935257</v>
      </c>
      <c r="I133" s="17">
        <f>0.2381*A133-379.05+$E$5*SIN((A133+$G$5)/$F$5)</f>
        <v>50.62775089935253</v>
      </c>
      <c r="J133" s="17">
        <f>0.243*A133-509.2+$E$6*SIN((A133+$G$6)/$F$6)</f>
        <v>-32.77411576789903</v>
      </c>
      <c r="K133" s="17">
        <f>0.2082*A133-442.51+$E$7*SIN((A133+$G$7)/$F$7)</f>
        <v>-35.02291576789905</v>
      </c>
    </row>
    <row r="134" ht="20.7" customHeight="1">
      <c r="A134" s="14">
        <v>1982</v>
      </c>
      <c r="B134" s="14">
        <v>32</v>
      </c>
      <c r="C134" s="14">
        <f>AVERAGEA(B134:B143)</f>
        <v>60.18181818181818</v>
      </c>
      <c r="D134" s="14">
        <f>MEDIAN(B134:B143)</f>
        <v>60</v>
      </c>
      <c r="E134" s="22">
        <f>'AveragesMedians - Testing Trend'!N134</f>
        <v>-29.62805555555556</v>
      </c>
      <c r="F134" s="17">
        <f>AVERAGEA(E134:E143)</f>
        <v>-25.39639393939394</v>
      </c>
      <c r="G134" s="17">
        <f>MEDIAN(E134:E143)</f>
        <v>-27.89747222222222</v>
      </c>
      <c r="H134" s="17">
        <f>0.3038*A134-503.83+$E$3*SIN((A134+$G$3)/$F$3)</f>
        <v>56.55024447609171</v>
      </c>
      <c r="I134" s="17">
        <f>0.2381*A134-379.05+$E$5*SIN((A134+$G$5)/$F$5)</f>
        <v>51.11284447609163</v>
      </c>
      <c r="J134" s="17">
        <f>0.243*A134-509.2+$E$6*SIN((A134+$G$6)/$F$6)</f>
        <v>-31.19923056204782</v>
      </c>
      <c r="K134" s="17">
        <f>0.2082*A134-442.51+$E$7*SIN((A134+$G$7)/$F$7)</f>
        <v>-33.48283056204779</v>
      </c>
    </row>
    <row r="135" ht="20.7" customHeight="1">
      <c r="A135" s="14">
        <v>1983</v>
      </c>
      <c r="B135" s="14">
        <v>17</v>
      </c>
      <c r="C135" s="14">
        <f>AVERAGEA(B135:B144)</f>
        <v>64.18181818181819</v>
      </c>
      <c r="D135" s="14">
        <f>MEDIAN(B135:B144)</f>
        <v>80</v>
      </c>
      <c r="E135" s="22">
        <f>'AveragesMedians - Testing Trend'!N135</f>
        <v>-27.21861111111111</v>
      </c>
      <c r="F135" s="17">
        <f>AVERAGEA(E135:E144)</f>
        <v>-25.30881313131313</v>
      </c>
      <c r="G135" s="17">
        <f>MEDIAN(E135:E144)</f>
        <v>-27.89747222222222</v>
      </c>
      <c r="H135" s="17">
        <f>0.3038*A135-503.83+$E$3*SIN((A135+$G$3)/$F$3)</f>
        <v>57.51820379606248</v>
      </c>
      <c r="I135" s="17">
        <f>0.2381*A135-379.05+$E$5*SIN((A135+$G$5)/$F$5)</f>
        <v>52.01510379606241</v>
      </c>
      <c r="J135" s="17">
        <f>0.243*A135-509.2+$E$6*SIN((A135+$G$6)/$F$6)</f>
        <v>-29.5881232507629</v>
      </c>
      <c r="K135" s="17">
        <f>0.2082*A135-442.51+$E$7*SIN((A135+$G$7)/$F$7)</f>
        <v>-31.90652325076289</v>
      </c>
    </row>
    <row r="136" ht="20.7" customHeight="1">
      <c r="A136" s="14">
        <v>1984</v>
      </c>
      <c r="B136" s="14">
        <v>84</v>
      </c>
      <c r="C136" s="14">
        <f>AVERAGEA(B136:B145)</f>
        <v>66.18181818181819</v>
      </c>
      <c r="D136" s="14">
        <f>MEDIAN(B136:B145)</f>
        <v>80</v>
      </c>
      <c r="E136" s="22">
        <f>'AveragesMedians - Testing Trend'!N136</f>
        <v>-31.45277777777778</v>
      </c>
      <c r="F136" s="17">
        <f>AVERAGEA(E136:E145)</f>
        <v>-25.42195454545455</v>
      </c>
      <c r="G136" s="17">
        <f>MEDIAN(E136:E145)</f>
        <v>-28.51561111111111</v>
      </c>
      <c r="H136" s="17">
        <f>0.3038*A136-503.83+$E$3*SIN((A136+$G$3)/$F$3)</f>
        <v>58.89669279888184</v>
      </c>
      <c r="I136" s="17">
        <f>0.2381*A136-379.05+$E$5*SIN((A136+$G$5)/$F$5)</f>
        <v>53.32789279888183</v>
      </c>
      <c r="J136" s="17">
        <f>0.243*A136-509.2+$E$6*SIN((A136+$G$6)/$F$6)</f>
        <v>-27.95446351006211</v>
      </c>
      <c r="K136" s="17">
        <f>0.2082*A136-442.51+$E$7*SIN((A136+$G$7)/$F$7)</f>
        <v>-30.30766351006207</v>
      </c>
    </row>
    <row r="137" ht="20.7" customHeight="1">
      <c r="A137" s="14">
        <v>1985</v>
      </c>
      <c r="B137" s="14">
        <v>88</v>
      </c>
      <c r="C137" s="14">
        <f>AVERAGEA(B137:B146)</f>
        <v>61.45454545454545</v>
      </c>
      <c r="D137" s="14">
        <f>MEDIAN(B137:B146)</f>
        <v>57.5</v>
      </c>
      <c r="E137" s="22">
        <f>'AveragesMedians - Testing Trend'!N137</f>
        <v>-32.86516666666667</v>
      </c>
      <c r="F137" s="17">
        <f>AVERAGEA(E137:E146)</f>
        <v>-25.02065151515152</v>
      </c>
      <c r="G137" s="17">
        <f>MEDIAN(E137:E146)</f>
        <v>-27.84502777777778</v>
      </c>
      <c r="H137" s="17">
        <f>0.3038*A137-503.83+$E$3*SIN((A137+$G$3)/$F$3)</f>
        <v>60.67497354727821</v>
      </c>
      <c r="I137" s="17">
        <f>0.2381*A137-379.05+$E$5*SIN((A137+$G$5)/$F$5)</f>
        <v>55.04047354727821</v>
      </c>
      <c r="J137" s="17">
        <f>0.243*A137-509.2+$E$6*SIN((A137+$G$6)/$F$6)</f>
        <v>-26.31214635238354</v>
      </c>
      <c r="K137" s="17">
        <f>0.2082*A137-442.51+$E$7*SIN((A137+$G$7)/$F$7)</f>
        <v>-28.70014635238352</v>
      </c>
    </row>
    <row r="138" ht="20.7" customHeight="1">
      <c r="A138" s="14">
        <v>1986</v>
      </c>
      <c r="B138" s="14">
        <v>36</v>
      </c>
      <c r="C138" s="14">
        <f>AVERAGEA(B138:B147)</f>
        <v>74.18181818181819</v>
      </c>
      <c r="D138" s="14">
        <f>MEDIAN(B138:B147)</f>
        <v>57.5</v>
      </c>
      <c r="E138" s="22">
        <f>'AveragesMedians - Testing Trend'!N138</f>
        <v>-30.41877777777778</v>
      </c>
      <c r="F138" s="17">
        <f>AVERAGEA(E138:E147)</f>
        <v>-24.40779292929293</v>
      </c>
      <c r="G138" s="17">
        <f>MEDIAN(E138:E147)</f>
        <v>-27.13266666666667</v>
      </c>
      <c r="H138" s="17">
        <f>0.3038*A138-503.83+$E$3*SIN((A138+$G$3)/$F$3)</f>
        <v>62.83831351701227</v>
      </c>
      <c r="I138" s="17">
        <f>0.2381*A138-379.05+$E$5*SIN((A138+$G$5)/$F$5)</f>
        <v>57.13811351701222</v>
      </c>
      <c r="J138" s="17">
        <f>0.243*A138-509.2+$E$6*SIN((A138+$G$6)/$F$6)</f>
        <v>-24.6751532922139</v>
      </c>
      <c r="K138" s="17">
        <f>0.2082*A138-442.51+$E$7*SIN((A138+$G$7)/$F$7)</f>
        <v>-27.09795329221389</v>
      </c>
    </row>
    <row r="139" ht="20.7" customHeight="1">
      <c r="A139" s="14">
        <v>1987</v>
      </c>
      <c r="B139" s="14">
        <v>34</v>
      </c>
      <c r="C139" s="14">
        <f>AVERAGEA(B139:B148)</f>
        <v>86</v>
      </c>
      <c r="D139" s="14">
        <f>MEDIAN(B139:B148)</f>
        <v>86.5</v>
      </c>
      <c r="E139" s="22">
        <f>'AveragesMedians - Testing Trend'!N139</f>
        <v>-23.08333333333333</v>
      </c>
      <c r="F139" s="17">
        <f>AVERAGEA(E139:E148)</f>
        <v>-24.05526767676768</v>
      </c>
      <c r="G139" s="17">
        <f>MEDIAN(E139:E148)</f>
        <v>-26.78972222222222</v>
      </c>
      <c r="H139" s="17">
        <f>0.3038*A139-503.83+$E$3*SIN((A139+$G$3)/$F$3)</f>
        <v>65.36813279938863</v>
      </c>
      <c r="I139" s="17">
        <f>0.2381*A139-379.05+$E$5*SIN((A139+$G$5)/$F$5)</f>
        <v>59.6022327993886</v>
      </c>
      <c r="J139" s="17">
        <f>0.243*A139-509.2+$E$6*SIN((A139+$G$6)/$F$6)</f>
        <v>-23.05741264741729</v>
      </c>
      <c r="K139" s="17">
        <f>0.2082*A139-442.51+$E$7*SIN((A139+$G$7)/$F$7)</f>
        <v>-25.5150126474173</v>
      </c>
    </row>
    <row r="140" ht="20.7" customHeight="1">
      <c r="A140" s="14">
        <v>1988</v>
      </c>
      <c r="B140" s="14">
        <v>103</v>
      </c>
      <c r="C140" s="14">
        <f>AVERAGEA(B140:B149)</f>
        <v>86.63636363636364</v>
      </c>
      <c r="D140" s="14">
        <f>MEDIAN(B140:B149)</f>
        <v>86.5</v>
      </c>
      <c r="E140" s="22">
        <f>'AveragesMedians - Testing Trend'!N140</f>
        <v>-27.22688888888889</v>
      </c>
      <c r="F140" s="17">
        <f>AVERAGEA(E140:E149)</f>
        <v>-23.66808585858586</v>
      </c>
      <c r="G140" s="17">
        <f>MEDIAN(E140:E149)</f>
        <v>-26.78972222222222</v>
      </c>
      <c r="H140" s="17">
        <f>0.3038*A140-503.83+$E$3*SIN((A140+$G$3)/$F$3)</f>
        <v>68.24218974556196</v>
      </c>
      <c r="I140" s="17">
        <f>0.2381*A140-379.05+$E$5*SIN((A140+$G$5)/$F$5)</f>
        <v>62.41058974556186</v>
      </c>
      <c r="J140" s="17">
        <f>0.243*A140-509.2+$E$6*SIN((A140+$G$6)/$F$6)</f>
        <v>-21.47266037208839</v>
      </c>
      <c r="K140" s="17">
        <f>0.2082*A140-442.51+$E$7*SIN((A140+$G$7)/$F$7)</f>
        <v>-23.96506037208842</v>
      </c>
    </row>
    <row r="141" ht="20.7" customHeight="1">
      <c r="A141" s="14">
        <v>1989</v>
      </c>
      <c r="B141" s="14">
        <v>135</v>
      </c>
      <c r="C141" s="14">
        <f>AVERAGEA(B141:B150)</f>
        <v>93.81818181818181</v>
      </c>
      <c r="D141" s="14">
        <f>MEDIAN(B141:B150)</f>
        <v>86.5</v>
      </c>
      <c r="E141" s="22">
        <f>'AveragesMedians - Testing Trend'!N141</f>
        <v>-28.56805555555556</v>
      </c>
      <c r="F141" s="17">
        <f>AVERAGEA(E141:E150)</f>
        <v>-22.74528282828283</v>
      </c>
      <c r="G141" s="17">
        <f>MEDIAN(E141:E150)</f>
        <v>-26.33236111111111</v>
      </c>
      <c r="H141" s="17">
        <f>0.3038*A141-503.83+$E$3*SIN((A141+$G$3)/$F$3)</f>
        <v>71.43480319774079</v>
      </c>
      <c r="I141" s="17">
        <f>0.2381*A141-379.05+$E$5*SIN((A141+$G$5)/$F$5)</f>
        <v>65.53750319774076</v>
      </c>
      <c r="J141" s="17">
        <f>0.243*A141-509.2+$E$6*SIN((A141+$G$6)/$F$6)</f>
        <v>-19.93430281143756</v>
      </c>
      <c r="K141" s="17">
        <f>0.2082*A141-442.51+$E$7*SIN((A141+$G$7)/$F$7)</f>
        <v>-22.46150281143756</v>
      </c>
    </row>
    <row r="142" ht="20.7" customHeight="1">
      <c r="A142" s="14">
        <v>1990</v>
      </c>
      <c r="B142" s="14">
        <v>97</v>
      </c>
      <c r="C142" s="14">
        <f>AVERAGEA(B142:B151)</f>
        <v>97.63636363636364</v>
      </c>
      <c r="D142" s="14">
        <f>MEDIAN(B142:B151)</f>
        <v>86.5</v>
      </c>
      <c r="E142" s="22">
        <f>'AveragesMedians - Testing Trend'!N142</f>
        <v>-24.02872222222222</v>
      </c>
      <c r="F142" s="17">
        <f>AVERAGEA(E142:E151)</f>
        <v>-22.58552525252525</v>
      </c>
      <c r="G142" s="17">
        <f>MEDIAN(E142:E151)</f>
        <v>-26.33236111111111</v>
      </c>
      <c r="H142" s="17">
        <f>0.3038*A142-503.83+$E$3*SIN((A142+$G$3)/$F$3)</f>
        <v>74.91710908682433</v>
      </c>
      <c r="I142" s="17">
        <f>0.2381*A142-379.05+$E$5*SIN((A142+$G$5)/$F$5)</f>
        <v>68.9541090868243</v>
      </c>
      <c r="J142" s="17">
        <f>0.243*A142-509.2+$E$6*SIN((A142+$G$6)/$F$6)</f>
        <v>-18.45528275002255</v>
      </c>
      <c r="K142" s="17">
        <f>0.2082*A142-442.51+$E$7*SIN((A142+$G$7)/$F$7)</f>
        <v>-21.01728275002257</v>
      </c>
    </row>
    <row r="143" ht="20.7" customHeight="1">
      <c r="A143" s="14">
        <v>1991</v>
      </c>
      <c r="B143" s="14">
        <v>36</v>
      </c>
      <c r="C143" s="14">
        <f>AVERAGEA(B143:B152)</f>
        <v>99.63636363636364</v>
      </c>
      <c r="D143" s="14">
        <f>MEDIAN(B143:B152)</f>
        <v>97.5</v>
      </c>
      <c r="E143" s="22">
        <f>'AveragesMedians - Testing Trend'!N143</f>
        <v>-24.86994444444444</v>
      </c>
      <c r="F143" s="17">
        <f>AVERAGEA(E143:E152)</f>
        <v>-22.61892424242424</v>
      </c>
      <c r="G143" s="17">
        <f>MEDIAN(E143:E152)</f>
        <v>-26.33236111111111</v>
      </c>
      <c r="H143" s="17">
        <f>0.3038*A143-503.83+$E$3*SIN((A143+$G$3)/$F$3)</f>
        <v>78.65734883264389</v>
      </c>
      <c r="I143" s="17">
        <f>0.2381*A143-379.05+$E$5*SIN((A143+$G$5)/$F$5)</f>
        <v>72.62864883264382</v>
      </c>
      <c r="J143" s="17">
        <f>0.243*A143-509.2+$E$6*SIN((A143+$G$6)/$F$6)</f>
        <v>-17.04795009172311</v>
      </c>
      <c r="K143" s="17">
        <f>0.2082*A143-442.51+$E$7*SIN((A143+$G$7)/$F$7)</f>
        <v>-19.64475009172308</v>
      </c>
    </row>
    <row r="144" ht="20.7" customHeight="1">
      <c r="A144" s="14">
        <v>1992</v>
      </c>
      <c r="B144" s="14">
        <v>76</v>
      </c>
      <c r="C144" s="14">
        <f>AVERAGEA(B144:B153)</f>
        <v>106.3636363636364</v>
      </c>
      <c r="D144" s="14">
        <f>MEDIAN(B144:B153)</f>
        <v>114.5</v>
      </c>
      <c r="E144" s="22">
        <f>'AveragesMedians - Testing Trend'!N144</f>
        <v>-28.66466666666667</v>
      </c>
      <c r="F144" s="17">
        <f>AVERAGEA(E144:E153)</f>
        <v>-22.15478787878788</v>
      </c>
      <c r="G144" s="17">
        <f>MEDIAN(E144:E153)</f>
        <v>-26.33236111111111</v>
      </c>
      <c r="H144" s="17">
        <f>0.3038*A144-503.83+$E$3*SIN((A144+$G$3)/$F$3)</f>
        <v>82.62118666519518</v>
      </c>
      <c r="I144" s="17">
        <f>0.2381*A144-379.05+$E$5*SIN((A144+$G$5)/$F$5)</f>
        <v>76.52678666519512</v>
      </c>
      <c r="J144" s="17">
        <f>0.243*A144-509.2+$E$6*SIN((A144+$G$6)/$F$6)</f>
        <v>-15.72393846358345</v>
      </c>
      <c r="K144" s="17">
        <f>0.2082*A144-442.51+$E$7*SIN((A144+$G$7)/$F$7)</f>
        <v>-18.35553846358344</v>
      </c>
    </row>
    <row r="145" ht="20.7" customHeight="1">
      <c r="A145" s="14">
        <v>1993</v>
      </c>
      <c r="B145" s="14">
        <v>39</v>
      </c>
      <c r="C145" s="14">
        <f>AVERAGEA(B145:B154)</f>
        <v>105.5454545454545</v>
      </c>
      <c r="D145" s="14">
        <f>MEDIAN(B145:B154)</f>
        <v>114.5</v>
      </c>
      <c r="E145" s="22">
        <f>'AveragesMedians - Testing Trend'!N145</f>
        <v>-28.46316666666667</v>
      </c>
      <c r="F145" s="17">
        <f>AVERAGEA(E145:E154)</f>
        <v>-21.21859595959596</v>
      </c>
      <c r="G145" s="17">
        <f>MEDIAN(E145:E154)</f>
        <v>-25.25991666666667</v>
      </c>
      <c r="H145" s="17">
        <f>0.3038*A145-503.83+$E$3*SIN((A145+$G$3)/$F$3)</f>
        <v>86.77205269630304</v>
      </c>
      <c r="I145" s="17">
        <f>0.2381*A145-379.05+$E$5*SIN((A145+$G$5)/$F$5)</f>
        <v>80.61195269630292</v>
      </c>
      <c r="J145" s="17">
        <f>0.243*A145-509.2+$E$6*SIN((A145+$G$6)/$F$6)</f>
        <v>-14.49404897645763</v>
      </c>
      <c r="K145" s="17">
        <f>0.2082*A145-442.51+$E$7*SIN((A145+$G$7)/$F$7)</f>
        <v>-17.16044897645764</v>
      </c>
    </row>
    <row r="146" ht="20.7" customHeight="1">
      <c r="A146" s="14">
        <v>1994</v>
      </c>
      <c r="B146" s="14">
        <v>32</v>
      </c>
      <c r="C146" s="14">
        <f>AVERAGEA(B146:B155)</f>
        <v>118</v>
      </c>
      <c r="D146" s="14">
        <f>MEDIAN(B146:B155)</f>
        <v>142.5</v>
      </c>
      <c r="E146" s="22">
        <f>'AveragesMedians - Testing Trend'!N146</f>
        <v>-27.03844444444444</v>
      </c>
      <c r="F146" s="17">
        <f>AVERAGEA(E146:E155)</f>
        <v>-20.07651515151515</v>
      </c>
      <c r="G146" s="17">
        <f>MEDIAN(E146:E155)</f>
        <v>-22.08027777777778</v>
      </c>
      <c r="H146" s="17">
        <f>0.3038*A146-503.83+$E$3*SIN((A146+$G$3)/$F$3)</f>
        <v>91.0715083138566</v>
      </c>
      <c r="I146" s="17">
        <f>0.2381*A146-379.05+$E$5*SIN((A146+$G$5)/$F$5)</f>
        <v>84.8457083138566</v>
      </c>
      <c r="J146" s="17">
        <f>0.243*A146-509.2+$E$6*SIN((A146+$G$6)/$F$6)</f>
        <v>-13.36814230387839</v>
      </c>
      <c r="K146" s="17">
        <f>0.2082*A146-442.51+$E$7*SIN((A146+$G$7)/$F$7)</f>
        <v>-16.06934230387836</v>
      </c>
    </row>
    <row r="147" ht="20.7" customHeight="1">
      <c r="A147" s="14">
        <v>1995</v>
      </c>
      <c r="B147" s="14">
        <v>228</v>
      </c>
      <c r="C147" s="14">
        <f>AVERAGEA(B147:B156)</f>
        <v>135.7272727272727</v>
      </c>
      <c r="D147" s="14">
        <f>MEDIAN(B147:B156)</f>
        <v>171</v>
      </c>
      <c r="E147" s="22">
        <f>'AveragesMedians - Testing Trend'!N147</f>
        <v>-26.12372222222222</v>
      </c>
      <c r="F147" s="17">
        <f>AVERAGEA(E147:E156)</f>
        <v>-19.05273737373737</v>
      </c>
      <c r="G147" s="17">
        <f>MEDIAN(E147:E156)</f>
        <v>-19.29438888888889</v>
      </c>
      <c r="H147" s="17">
        <f>0.3038*A147-503.83+$E$3*SIN((A147+$G$3)/$F$3)</f>
        <v>95.47963024771138</v>
      </c>
      <c r="I147" s="17">
        <f>0.2381*A147-379.05+$E$5*SIN((A147+$G$5)/$F$5)</f>
        <v>89.18813024771134</v>
      </c>
      <c r="J147" s="17">
        <f>0.243*A147-509.2+$E$6*SIN((A147+$G$6)/$F$6)</f>
        <v>-12.355040157468</v>
      </c>
      <c r="K147" s="17">
        <f>0.2082*A147-442.51+$E$7*SIN((A147+$G$7)/$F$7)</f>
        <v>-15.09104015746799</v>
      </c>
    </row>
    <row r="148" ht="20.7" customHeight="1">
      <c r="A148" s="14">
        <v>1996</v>
      </c>
      <c r="B148" s="14">
        <v>166</v>
      </c>
      <c r="C148" s="14">
        <f>AVERAGEA(B148:B157)</f>
        <v>137.7272727272727</v>
      </c>
      <c r="D148" s="14">
        <f>MEDIAN(B148:B157)</f>
        <v>171</v>
      </c>
      <c r="E148" s="22">
        <f>'AveragesMedians - Testing Trend'!N148</f>
        <v>-26.541</v>
      </c>
      <c r="F148" s="17">
        <f>AVERAGEA(E148:E157)</f>
        <v>-18.14263636363636</v>
      </c>
      <c r="G148" s="17">
        <f>MEDIAN(E148:E157)</f>
        <v>-18.59544444444445</v>
      </c>
      <c r="H148" s="17">
        <f>0.3038*A148-503.83+$E$3*SIN((A148+$G$3)/$F$3)</f>
        <v>99.95540946981379</v>
      </c>
      <c r="I148" s="17">
        <f>0.2381*A148-379.05+$E$5*SIN((A148+$G$5)/$F$5)</f>
        <v>93.59820946981375</v>
      </c>
      <c r="J148" s="17">
        <f>0.243*A148-509.2+$E$6*SIN((A148+$G$6)/$F$6)</f>
        <v>-11.46243714331148</v>
      </c>
      <c r="K148" s="17">
        <f>0.2082*A148-442.51+$E$7*SIN((A148+$G$7)/$F$7)</f>
        <v>-14.23323714331143</v>
      </c>
    </row>
    <row r="149" ht="20.7" customHeight="1">
      <c r="A149" s="14">
        <v>1997</v>
      </c>
      <c r="B149" s="14">
        <v>41</v>
      </c>
      <c r="C149" s="14">
        <f>AVERAGEA(B149:B158)</f>
        <v>129.8181818181818</v>
      </c>
      <c r="D149" s="14">
        <f>MEDIAN(B149:B158)</f>
        <v>147.5</v>
      </c>
      <c r="E149" s="22">
        <f>'AveragesMedians - Testing Trend'!N149</f>
        <v>-18.82433333333334</v>
      </c>
      <c r="F149" s="17">
        <f>AVERAGEA(E149:E158)</f>
        <v>-17.16078282828283</v>
      </c>
      <c r="G149" s="17">
        <f>MEDIAN(E149:E158)</f>
        <v>-17.72130555555556</v>
      </c>
      <c r="H149" s="17">
        <f>0.3038*A149-503.83+$E$3*SIN((A149+$G$3)/$F$3)</f>
        <v>104.4571609428495</v>
      </c>
      <c r="I149" s="17">
        <f>0.2381*A149-379.05+$E$5*SIN((A149+$G$5)/$F$5)</f>
        <v>98.03426094284946</v>
      </c>
      <c r="J149" s="17">
        <f>0.243*A149-509.2+$E$6*SIN((A149+$G$6)/$F$6)</f>
        <v>-10.69682387999587</v>
      </c>
      <c r="K149" s="17">
        <f>0.2082*A149-442.51+$E$7*SIN((A149+$G$7)/$F$7)</f>
        <v>-13.5024238799959</v>
      </c>
    </row>
    <row r="150" ht="20.7" customHeight="1">
      <c r="A150" s="14">
        <v>1998</v>
      </c>
      <c r="B150" s="14">
        <v>182</v>
      </c>
      <c r="C150" s="14">
        <f>AVERAGEA(B150:B159)</f>
        <v>132.8181818181818</v>
      </c>
      <c r="D150" s="14">
        <f>MEDIAN(B150:B159)</f>
        <v>147.5</v>
      </c>
      <c r="E150" s="22">
        <f>'AveragesMedians - Testing Trend'!N150</f>
        <v>-17.07605555555556</v>
      </c>
      <c r="F150" s="17">
        <f>AVERAGEA(E150:E159)</f>
        <v>-17.3165202020202</v>
      </c>
      <c r="G150" s="17">
        <f>MEDIAN(E150:E159)</f>
        <v>-17.72130555555556</v>
      </c>
      <c r="H150" s="17">
        <f>0.3038*A150-503.83+$E$3*SIN((A150+$G$3)/$F$3)</f>
        <v>108.9429401233582</v>
      </c>
      <c r="I150" s="17">
        <f>0.2381*A150-379.05+$E$5*SIN((A150+$G$5)/$F$5)</f>
        <v>102.4543401233583</v>
      </c>
      <c r="J150" s="17">
        <f>0.243*A150-509.2+$E$6*SIN((A150+$G$6)/$F$6)</f>
        <v>-10.06342214649566</v>
      </c>
      <c r="K150" s="17">
        <f>0.2082*A150-442.51+$E$7*SIN((A150+$G$7)/$F$7)</f>
        <v>-12.9038221464957</v>
      </c>
    </row>
    <row r="151" ht="20.7" customHeight="1">
      <c r="A151" s="14">
        <v>1999</v>
      </c>
      <c r="B151" s="14">
        <v>177</v>
      </c>
      <c r="C151" s="14">
        <f>AVERAGEA(B151:B160)</f>
        <v>129.5454545454545</v>
      </c>
      <c r="D151" s="14">
        <f>MEDIAN(B151:B160)</f>
        <v>132.5</v>
      </c>
      <c r="E151" s="22">
        <f>'AveragesMedians - Testing Trend'!N151</f>
        <v>-26.81072222222222</v>
      </c>
      <c r="F151" s="17">
        <f>AVERAGEA(E151:E160)</f>
        <v>-17.53958585858586</v>
      </c>
      <c r="G151" s="17">
        <f>MEDIAN(E151:E160)</f>
        <v>-18.94816666666667</v>
      </c>
      <c r="H151" s="17">
        <f>0.3038*A151-503.83+$E$3*SIN((A151+$G$3)/$F$3)</f>
        <v>113.3709620577481</v>
      </c>
      <c r="I151" s="17">
        <f>0.2381*A151-379.05+$E$5*SIN((A151+$G$5)/$F$5)</f>
        <v>106.8166620577481</v>
      </c>
      <c r="J151" s="17">
        <f>0.243*A151-509.2+$E$6*SIN((A151+$G$6)/$F$6)</f>
        <v>-9.566132707882096</v>
      </c>
      <c r="K151" s="17">
        <f>0.2082*A151-442.51+$E$7*SIN((A151+$G$7)/$F$7)</f>
        <v>-12.4413327078821</v>
      </c>
    </row>
    <row r="152" ht="20.7" customHeight="1">
      <c r="A152" s="14">
        <v>2000</v>
      </c>
      <c r="B152" s="14">
        <v>119</v>
      </c>
      <c r="C152" s="14">
        <f>AVERAGEA(B152:B161)</f>
        <v>118.2727272727273</v>
      </c>
      <c r="D152" s="14">
        <f>MEDIAN(B152:B161)</f>
        <v>114.5</v>
      </c>
      <c r="E152" s="22">
        <f>'AveragesMedians - Testing Trend'!N152</f>
        <v>-24.39611111111111</v>
      </c>
      <c r="F152" s="17">
        <f>AVERAGEA(E152:E161)</f>
        <v>-16.25041919191919</v>
      </c>
      <c r="G152" s="17">
        <f>MEDIAN(E152:E161)</f>
        <v>-17.23958333333334</v>
      </c>
      <c r="H152" s="17">
        <f>0.3038*A152-503.83+$E$3*SIN((A152+$G$3)/$F$3)</f>
        <v>117.7000188837348</v>
      </c>
      <c r="I152" s="17">
        <f>0.2381*A152-379.05+$E$5*SIN((A152+$G$5)/$F$5)</f>
        <v>111.0800188837348</v>
      </c>
      <c r="J152" s="17">
        <f>0.243*A152-509.2+$E$6*SIN((A152+$G$6)/$F$6)</f>
        <v>-9.207496340168902</v>
      </c>
      <c r="K152" s="17">
        <f>0.2082*A152-442.51+$E$7*SIN((A152+$G$7)/$F$7)</f>
        <v>-12.11749634016893</v>
      </c>
    </row>
    <row r="153" ht="20.7" customHeight="1">
      <c r="A153" s="14">
        <v>2001</v>
      </c>
      <c r="B153" s="14">
        <v>110</v>
      </c>
      <c r="C153" s="14">
        <f>AVERAGEA(B153:B162)</f>
        <v>122.4545454545455</v>
      </c>
      <c r="D153" s="14">
        <f>MEDIAN(B153:B162)</f>
        <v>128</v>
      </c>
      <c r="E153" s="22">
        <f>'AveragesMedians - Testing Trend'!N153</f>
        <v>-19.76444444444444</v>
      </c>
      <c r="F153" s="17">
        <f>AVERAGEA(E153:E162)</f>
        <v>-15.18955050505051</v>
      </c>
      <c r="G153" s="17">
        <f>MEDIAN(E153:E162)</f>
        <v>-16.00644444444444</v>
      </c>
      <c r="H153" s="17">
        <f>0.3038*A153-503.83+$E$3*SIN((A153+$G$3)/$F$3)</f>
        <v>121.8898915656873</v>
      </c>
      <c r="I153" s="17">
        <f>0.2381*A153-379.05+$E$5*SIN((A153+$G$5)/$F$5)</f>
        <v>115.2041915656873</v>
      </c>
      <c r="J153" s="17">
        <f>0.243*A153-509.2+$E$6*SIN((A153+$G$6)/$F$6)</f>
        <v>-8.988668443717966</v>
      </c>
      <c r="K153" s="17">
        <f>0.2082*A153-442.51+$E$7*SIN((A153+$G$7)/$F$7)</f>
        <v>-11.93346844371795</v>
      </c>
    </row>
    <row r="154" ht="20.7" customHeight="1">
      <c r="A154" s="14">
        <v>2002</v>
      </c>
      <c r="B154" s="14">
        <v>67</v>
      </c>
      <c r="C154" s="14">
        <f>AVERAGEA(B154:B163)</f>
        <v>123.9090909090909</v>
      </c>
      <c r="D154" s="14">
        <f>MEDIAN(B154:B163)</f>
        <v>136</v>
      </c>
      <c r="E154" s="22">
        <f>'AveragesMedians - Testing Trend'!N154</f>
        <v>-18.36655555555556</v>
      </c>
      <c r="F154" s="17">
        <f>AVERAGEA(E154:E163)</f>
        <v>-15.01178282828283</v>
      </c>
      <c r="G154" s="17">
        <f>MEDIAN(E154:E163)</f>
        <v>-16.00644444444444</v>
      </c>
      <c r="H154" s="17">
        <f>0.3038*A154-503.83+$E$3*SIN((A154+$G$3)/$F$3)</f>
        <v>125.9017517499324</v>
      </c>
      <c r="I154" s="17">
        <f>0.2381*A154-379.05+$E$5*SIN((A154+$G$5)/$F$5)</f>
        <v>119.1503517499323</v>
      </c>
      <c r="J154" s="17">
        <f>0.243*A154-509.2+$E$6*SIN((A154+$G$6)/$F$6)</f>
        <v>-8.909407498860922</v>
      </c>
      <c r="K154" s="17">
        <f>0.2082*A154-442.51+$E$7*SIN((A154+$G$7)/$F$7)</f>
        <v>-11.88900749886093</v>
      </c>
    </row>
    <row r="155" ht="20.7" customHeight="1">
      <c r="A155" s="14">
        <v>2003</v>
      </c>
      <c r="B155" s="14">
        <v>176</v>
      </c>
      <c r="C155" s="14">
        <f>AVERAGEA(B155:B164)</f>
        <v>129.5454545454545</v>
      </c>
      <c r="D155" s="14">
        <f>MEDIAN(B155:B164)</f>
        <v>137.5</v>
      </c>
      <c r="E155" s="22">
        <f>'AveragesMedians - Testing Trend'!N155</f>
        <v>-15.90027777777778</v>
      </c>
      <c r="F155" s="17">
        <f>AVERAGEA(E155:E164)</f>
        <v>-14.6694696969697</v>
      </c>
      <c r="G155" s="17">
        <f>MEDIAN(E155:E164)</f>
        <v>-15.83858333333333</v>
      </c>
      <c r="H155" s="17">
        <f>0.3038*A155-503.83+$E$3*SIN((A155+$G$3)/$F$3)</f>
        <v>129.6985497248307</v>
      </c>
      <c r="I155" s="17">
        <f>0.2381*A155-379.05+$E$5*SIN((A155+$G$5)/$F$5)</f>
        <v>122.8814497248307</v>
      </c>
      <c r="J155" s="17">
        <f>0.243*A155-509.2+$E$6*SIN((A155+$G$6)/$F$6)</f>
        <v>-8.968077479083629</v>
      </c>
      <c r="K155" s="17">
        <f>0.2082*A155-442.51+$E$7*SIN((A155+$G$7)/$F$7)</f>
        <v>-11.98247747908365</v>
      </c>
    </row>
    <row r="156" ht="20.7" customHeight="1">
      <c r="A156" s="14">
        <v>2004</v>
      </c>
      <c r="B156" s="14">
        <v>227</v>
      </c>
      <c r="C156" s="14">
        <f>AVERAGEA(B156:B165)</f>
        <v>116.8181818181818</v>
      </c>
      <c r="D156" s="14">
        <f>MEDIAN(B156:B165)</f>
        <v>127.5</v>
      </c>
      <c r="E156" s="22">
        <f>'AveragesMedians - Testing Trend'!N156</f>
        <v>-15.77688888888889</v>
      </c>
      <c r="F156" s="17">
        <f>AVERAGEA(E156:E165)</f>
        <v>-14.39429797979798</v>
      </c>
      <c r="G156" s="17">
        <f>MEDIAN(E156:E165)</f>
        <v>-15.75875</v>
      </c>
      <c r="H156" s="17">
        <f>0.3038*A156-503.83+$E$3*SIN((A156+$G$3)/$F$3)</f>
        <v>133.2453846092497</v>
      </c>
      <c r="I156" s="17">
        <f>0.2381*A156-379.05+$E$5*SIN((A156+$G$5)/$F$5)</f>
        <v>126.3625846092497</v>
      </c>
      <c r="J156" s="17">
        <f>0.243*A156-509.2+$E$6*SIN((A156+$G$6)/$F$6)</f>
        <v>-9.161664197662564</v>
      </c>
      <c r="K156" s="17">
        <f>0.2082*A156-442.51+$E$7*SIN((A156+$G$7)/$F$7)</f>
        <v>-12.21086419766255</v>
      </c>
    </row>
    <row r="157" ht="20.7" customHeight="1">
      <c r="A157" s="14">
        <v>2005</v>
      </c>
      <c r="B157" s="14">
        <v>250</v>
      </c>
      <c r="C157" s="14">
        <f>AVERAGEA(B157:B166)</f>
        <v>102.2727272727273</v>
      </c>
      <c r="D157" s="14">
        <f>MEDIAN(B157:B166)</f>
        <v>102.5</v>
      </c>
      <c r="E157" s="22">
        <f>'AveragesMedians - Testing Trend'!N157</f>
        <v>-16.11261111111111</v>
      </c>
      <c r="F157" s="17">
        <f>AVERAGEA(E157:E166)</f>
        <v>-13.6980303030303</v>
      </c>
      <c r="G157" s="17">
        <f>MEDIAN(E157:E166)</f>
        <v>-15.17086111111111</v>
      </c>
      <c r="H157" s="17">
        <f>0.3038*A157-503.83+$E$3*SIN((A157+$G$3)/$F$3)</f>
        <v>136.5098530706272</v>
      </c>
      <c r="I157" s="17">
        <f>0.2381*A157-379.05+$E$5*SIN((A157+$G$5)/$F$5)</f>
        <v>129.5613530706272</v>
      </c>
      <c r="J157" s="17">
        <f>0.243*A157-509.2+$E$6*SIN((A157+$G$6)/$F$6)</f>
        <v>-9.485805424422068</v>
      </c>
      <c r="K157" s="17">
        <f>0.2082*A157-442.51+$E$7*SIN((A157+$G$7)/$F$7)</f>
        <v>-12.56980542442207</v>
      </c>
    </row>
    <row r="158" ht="20.7" customHeight="1">
      <c r="A158" s="14">
        <v>2006</v>
      </c>
      <c r="B158" s="14">
        <v>79</v>
      </c>
      <c r="C158" s="14">
        <f>AVERAGEA(B158:B167)</f>
        <v>85.27272727272727</v>
      </c>
      <c r="D158" s="14">
        <f>MEDIAN(B158:B167)</f>
        <v>76.5</v>
      </c>
      <c r="E158" s="22">
        <f>'AveragesMedians - Testing Trend'!N158</f>
        <v>-15.74061111111111</v>
      </c>
      <c r="F158" s="17">
        <f>AVERAGEA(E158:E167)</f>
        <v>-12.53160101010101</v>
      </c>
      <c r="G158" s="17">
        <f>MEDIAN(E158:E167)</f>
        <v>-13.73725</v>
      </c>
      <c r="H158" s="17">
        <f>0.3038*A158-503.83+$E$3*SIN((A158+$G$3)/$F$3)</f>
        <v>139.462373088365</v>
      </c>
      <c r="I158" s="17">
        <f>0.2381*A158-379.05+$E$5*SIN((A158+$G$5)/$F$5)</f>
        <v>132.4481730883649</v>
      </c>
      <c r="J158" s="17">
        <f>0.243*A158-509.2+$E$6*SIN((A158+$G$6)/$F$6)</f>
        <v>-9.934834471696327</v>
      </c>
      <c r="K158" s="17">
        <f>0.2082*A158-442.51+$E$7*SIN((A158+$G$7)/$F$7)</f>
        <v>-13.05363447169629</v>
      </c>
    </row>
    <row r="159" ht="20.7" customHeight="1">
      <c r="A159" s="14">
        <v>2007</v>
      </c>
      <c r="B159" s="14">
        <v>74</v>
      </c>
      <c r="C159" s="14">
        <f>AVERAGEA(B159:B168)</f>
        <v>90.90909090909091</v>
      </c>
      <c r="D159" s="14">
        <f>MEDIAN(B159:B168)</f>
        <v>100</v>
      </c>
      <c r="E159" s="22">
        <f>'AveragesMedians - Testing Trend'!N159</f>
        <v>-20.53744444444444</v>
      </c>
      <c r="F159" s="16"/>
      <c r="G159" s="16"/>
      <c r="H159" s="17">
        <f>0.3038*A159-503.83+$E$3*SIN((A159+$G$3)/$F$3)</f>
        <v>142.0764795275961</v>
      </c>
      <c r="I159" s="17">
        <f>0.2381*A159-379.05+$E$5*SIN((A159+$G$5)/$F$5)</f>
        <v>134.9965795275961</v>
      </c>
      <c r="J159" s="17">
        <f>0.243*A159-509.2+$E$6*SIN((A159+$G$6)/$F$6)</f>
        <v>-10.50183681399961</v>
      </c>
      <c r="K159" s="17">
        <f>0.2082*A159-442.51+$E$7*SIN((A159+$G$7)/$F$7)</f>
        <v>-13.6554368139996</v>
      </c>
    </row>
    <row r="160" ht="20.7" customHeight="1">
      <c r="A160" s="14">
        <v>2008</v>
      </c>
      <c r="B160" s="14">
        <v>146</v>
      </c>
      <c r="C160" s="14">
        <f>AVERAGEA(B160:B169)</f>
        <v>104.4545454545455</v>
      </c>
      <c r="D160" s="14">
        <f>MEDIAN(B160:B169)</f>
        <v>127.5</v>
      </c>
      <c r="E160" s="22">
        <f>'AveragesMedians - Testing Trend'!N160</f>
        <v>-19.52977777777777</v>
      </c>
      <c r="F160" s="16"/>
      <c r="G160" s="16"/>
      <c r="H160" s="17">
        <f>0.3038*A160-503.83+$E$3*SIN((A160+$G$3)/$F$3)</f>
        <v>144.3290885700656</v>
      </c>
      <c r="I160" s="17">
        <f>0.2381*A160-379.05+$E$5*SIN((A160+$G$5)/$F$5)</f>
        <v>137.1834885700656</v>
      </c>
      <c r="J160" s="17">
        <f>0.243*A160-509.2+$E$6*SIN((A160+$G$6)/$F$6)</f>
        <v>-11.17871917567835</v>
      </c>
      <c r="K160" s="17">
        <f>0.2082*A160-442.51+$E$7*SIN((A160+$G$7)/$F$7)</f>
        <v>-14.36711917567829</v>
      </c>
    </row>
    <row r="161" ht="20.7" customHeight="1">
      <c r="A161" s="14">
        <v>2009</v>
      </c>
      <c r="B161" s="14">
        <v>53</v>
      </c>
      <c r="C161" s="7"/>
      <c r="D161" s="7"/>
      <c r="E161" s="22">
        <f>'AveragesMedians - Testing Trend'!N161</f>
        <v>-12.62988888888889</v>
      </c>
      <c r="F161" s="16"/>
      <c r="G161" s="16"/>
      <c r="H161" s="17">
        <f>0.3038*A161-503.83+$E$3*SIN((A161+$G$3)/$F$3)</f>
        <v>146.2007283600123</v>
      </c>
      <c r="I161" s="17">
        <f>0.2381*A161-379.05+$E$5*SIN((A161+$G$5)/$F$5)</f>
        <v>138.9894283600123</v>
      </c>
      <c r="J161" s="17">
        <f>0.243*A161-509.2+$E$6*SIN((A161+$G$6)/$F$6)</f>
        <v>-11.95629039624748</v>
      </c>
      <c r="K161" s="17">
        <f>0.2082*A161-442.51+$E$7*SIN((A161+$G$7)/$F$7)</f>
        <v>-15.1794903962475</v>
      </c>
    </row>
    <row r="162" ht="20.7" customHeight="1">
      <c r="A162" s="14">
        <v>2010</v>
      </c>
      <c r="B162" s="14">
        <v>165</v>
      </c>
      <c r="C162" s="7"/>
      <c r="D162" s="7"/>
      <c r="E162" s="22">
        <f>'AveragesMedians - Testing Trend'!N162</f>
        <v>-12.72655555555556</v>
      </c>
      <c r="F162" s="16"/>
      <c r="G162" s="16"/>
      <c r="H162" s="17">
        <f>0.3038*A162-503.83+$E$3*SIN((A162+$G$3)/$F$3)</f>
        <v>147.675733560513</v>
      </c>
      <c r="I162" s="17">
        <f>0.2381*A162-379.05+$E$5*SIN((A162+$G$5)/$F$5)</f>
        <v>140.398733560513</v>
      </c>
      <c r="J162" s="17">
        <f>0.243*A162-509.2+$E$6*SIN((A162+$G$6)/$F$6)</f>
        <v>-12.82435326542718</v>
      </c>
      <c r="K162" s="17">
        <f>0.2082*A162-442.51+$E$7*SIN((A162+$G$7)/$F$7)</f>
        <v>-16.08235326542722</v>
      </c>
    </row>
    <row r="163" ht="20.7" customHeight="1">
      <c r="A163" s="14">
        <v>2011</v>
      </c>
      <c r="B163" s="14">
        <v>126</v>
      </c>
      <c r="C163" s="7"/>
      <c r="D163" s="7"/>
      <c r="E163" s="22">
        <f>'AveragesMedians - Testing Trend'!N163</f>
        <v>-17.809</v>
      </c>
      <c r="F163" s="16"/>
      <c r="G163" s="16"/>
      <c r="H163" s="17">
        <f>0.3038*A163-503.83+$E$3*SIN((A163+$G$3)/$F$3)</f>
        <v>148.7424018763537</v>
      </c>
      <c r="I163" s="17">
        <f>0.2381*A163-379.05+$E$5*SIN((A163+$G$5)/$F$5)</f>
        <v>141.3997018763536</v>
      </c>
      <c r="J163" s="17">
        <f>0.243*A163-509.2+$E$6*SIN((A163+$G$6)/$F$6)</f>
        <v>-13.77180641029712</v>
      </c>
      <c r="K163" s="17">
        <f>0.2082*A163-442.51+$E$7*SIN((A163+$G$7)/$F$7)</f>
        <v>-17.06460641029712</v>
      </c>
    </row>
    <row r="164" ht="20.7" customHeight="1">
      <c r="A164" s="14">
        <v>2012</v>
      </c>
      <c r="B164" s="14">
        <v>129</v>
      </c>
      <c r="C164" s="7"/>
      <c r="D164" s="7"/>
      <c r="E164" s="22">
        <f>'AveragesMedians - Testing Trend'!N164</f>
        <v>-14.60111111111111</v>
      </c>
      <c r="F164" s="16"/>
      <c r="G164" s="16"/>
      <c r="H164" s="17">
        <f>0.3038*A164-503.83+$E$3*SIN((A164+$G$3)/$F$3)</f>
        <v>149.3931109794934</v>
      </c>
      <c r="I164" s="17">
        <f>0.2381*A164-379.05+$E$5*SIN((A164+$G$5)/$F$5)</f>
        <v>141.9847109794933</v>
      </c>
      <c r="J164" s="17">
        <f>0.243*A164-509.2+$E$6*SIN((A164+$G$6)/$F$6)</f>
        <v>-14.7867552165456</v>
      </c>
      <c r="K164" s="17">
        <f>0.2082*A164-442.51+$E$7*SIN((A164+$G$7)/$F$7)</f>
        <v>-18.11435521654562</v>
      </c>
    </row>
    <row r="165" ht="20.7" customHeight="1">
      <c r="A165" s="14">
        <v>2013</v>
      </c>
      <c r="B165" s="14">
        <v>36</v>
      </c>
      <c r="C165" s="7"/>
      <c r="D165" s="7"/>
      <c r="E165" s="22">
        <f>'AveragesMedians - Testing Trend'!N165</f>
        <v>-12.87338888888889</v>
      </c>
      <c r="F165" s="16"/>
      <c r="G165" s="16"/>
      <c r="H165" s="17">
        <f>0.3038*A165-503.83+$E$3*SIN((A165+$G$3)/$F$3)</f>
        <v>149.6243946688461</v>
      </c>
      <c r="I165" s="17">
        <f>0.2381*A165-379.05+$E$5*SIN((A165+$G$5)/$F$5)</f>
        <v>142.1502946688461</v>
      </c>
      <c r="J165" s="17">
        <f>0.243*A165-509.2+$E$6*SIN((A165+$G$6)/$F$6)</f>
        <v>-15.85663067552248</v>
      </c>
      <c r="K165" s="17">
        <f>0.2082*A165-442.51+$E$7*SIN((A165+$G$7)/$F$7)</f>
        <v>-19.21903067552246</v>
      </c>
    </row>
    <row r="166" ht="20.7" customHeight="1">
      <c r="A166" s="14">
        <v>2014</v>
      </c>
      <c r="B166" s="14">
        <v>67</v>
      </c>
      <c r="C166" s="7"/>
      <c r="D166" s="7"/>
      <c r="E166" s="22">
        <f>'AveragesMedians - Testing Trend'!N166</f>
        <v>-8.117944444444445</v>
      </c>
      <c r="F166" s="16"/>
      <c r="G166" s="16"/>
      <c r="H166" s="17">
        <f>0.3038*A166-503.83+$E$3*SIN((A166+$G$3)/$F$3)</f>
        <v>149.4369775034173</v>
      </c>
      <c r="I166" s="17">
        <f>0.2381*A166-379.05+$E$5*SIN((A166+$G$5)/$F$5)</f>
        <v>141.8971775034173</v>
      </c>
      <c r="J166" s="17">
        <f>0.243*A166-509.2+$E$6*SIN((A166+$G$6)/$F$6)</f>
        <v>-16.96831496962092</v>
      </c>
      <c r="K166" s="17">
        <f>0.2082*A166-442.51+$E$7*SIN((A166+$G$7)/$F$7)</f>
        <v>-20.36551496962092</v>
      </c>
    </row>
    <row r="167" ht="20.7" customHeight="1">
      <c r="A167" s="14">
        <v>2015</v>
      </c>
      <c r="B167" s="14">
        <v>63</v>
      </c>
      <c r="C167" s="7"/>
      <c r="D167" s="7"/>
      <c r="E167" s="22">
        <f>'AveragesMedians - Testing Trend'!N167</f>
        <v>-3.281888888888888</v>
      </c>
      <c r="F167" s="16"/>
      <c r="G167" s="16"/>
      <c r="H167" s="17">
        <f>0.3038*A167-503.83+$E$3*SIN((A167+$G$3)/$F$3)</f>
        <v>148.8357675627492</v>
      </c>
      <c r="I167" s="17">
        <f>0.2381*A167-379.05+$E$5*SIN((A167+$G$5)/$F$5)</f>
        <v>141.2302675627491</v>
      </c>
      <c r="J167" s="17">
        <f>0.243*A167-509.2+$E$6*SIN((A167+$G$6)/$F$6)</f>
        <v>-18.10827254117341</v>
      </c>
      <c r="K167" s="17">
        <f>0.2082*A167-442.51+$E$7*SIN((A167+$G$7)/$F$7)</f>
        <v>-21.54027254117342</v>
      </c>
    </row>
    <row r="168" ht="20.7" customHeight="1">
      <c r="A168" s="14">
        <v>2016</v>
      </c>
      <c r="B168" s="14">
        <v>141</v>
      </c>
      <c r="C168" s="7"/>
      <c r="D168" s="7"/>
      <c r="E168" s="15"/>
      <c r="F168" s="16"/>
      <c r="G168" s="16"/>
      <c r="H168" s="17">
        <f>0.3038*A168-503.83+$E$3*SIN((A168+$G$3)/$F$3)</f>
        <v>147.8298074070124</v>
      </c>
      <c r="I168" s="17">
        <f>0.2381*A168-379.05+$E$5*SIN((A168+$G$5)/$F$5)</f>
        <v>140.1586074070124</v>
      </c>
      <c r="J168" s="17">
        <f>0.243*A168-509.2+$E$6*SIN((A168+$G$6)/$F$6)</f>
        <v>-19.26268533526997</v>
      </c>
      <c r="K168" s="17">
        <f>0.2082*A168-442.51+$E$7*SIN((A168+$G$7)/$F$7)</f>
        <v>-22.72948533526995</v>
      </c>
    </row>
    <row r="169" ht="20.7" customHeight="1">
      <c r="A169" s="14">
        <v>2017</v>
      </c>
      <c r="B169" s="14">
        <v>223</v>
      </c>
      <c r="C169" s="7"/>
      <c r="D169" s="7"/>
      <c r="E169" s="15"/>
      <c r="F169" s="16"/>
      <c r="G169" s="16"/>
      <c r="H169" s="17">
        <f>0.3038*A169-503.83+$E$3*SIN((A169+$G$3)/$F$3)</f>
        <v>146.4321837267338</v>
      </c>
      <c r="I169" s="17">
        <f>0.2381*A169-379.05+$E$5*SIN((A169+$G$5)/$F$5)</f>
        <v>138.6952837267338</v>
      </c>
      <c r="J169" s="17">
        <f>0.243*A169-509.2+$E$6*SIN((A169+$G$6)/$F$6)</f>
        <v>-20.41759086519564</v>
      </c>
      <c r="K169" s="17">
        <f>0.2082*A169-442.51+$E$7*SIN((A169+$G$7)/$F$7)</f>
        <v>-23.91919086519564</v>
      </c>
    </row>
    <row r="170" ht="20.7" customHeight="1">
      <c r="A170" s="14">
        <f>A169+1</f>
        <v>2018</v>
      </c>
      <c r="B170" s="7"/>
      <c r="C170" s="7"/>
      <c r="D170" s="7"/>
      <c r="E170" s="15"/>
      <c r="F170" s="16"/>
      <c r="G170" s="16"/>
      <c r="H170" s="17">
        <f>0.3038*A170-503.83+$E$3*SIN((A170+$G$3)/$F$3)</f>
        <v>144.6598965849111</v>
      </c>
      <c r="I170" s="17">
        <f>0.2381*A170-379.05+$E$5*SIN((A170+$G$5)/$F$5)</f>
        <v>136.8572965849111</v>
      </c>
      <c r="J170" s="17">
        <f>0.243*A170-509.2+$E$6*SIN((A170+$G$6)/$F$6)</f>
        <v>-21.55902172098076</v>
      </c>
      <c r="K170" s="17">
        <f>0.2082*A170-442.51+$E$7*SIN((A170+$G$7)/$F$7)</f>
        <v>-25.09542172098072</v>
      </c>
    </row>
    <row r="171" ht="20.7" customHeight="1">
      <c r="A171" s="14">
        <f>A170+1</f>
        <v>2019</v>
      </c>
      <c r="B171" s="7"/>
      <c r="C171" s="7"/>
      <c r="D171" s="7"/>
      <c r="E171" s="15"/>
      <c r="F171" s="16"/>
      <c r="G171" s="16"/>
      <c r="H171" s="17">
        <f>0.3038*A171-503.83+$E$3*SIN((A171+$G$3)/$F$3)</f>
        <v>142.5336895580013</v>
      </c>
      <c r="I171" s="17">
        <f>0.2381*A171-379.05+$E$5*SIN((A171+$G$5)/$F$5)</f>
        <v>134.6653895580012</v>
      </c>
      <c r="J171" s="17">
        <f>0.243*A171-509.2+$E$6*SIN((A171+$G$6)/$F$6)</f>
        <v>-22.67314512714671</v>
      </c>
      <c r="K171" s="17">
        <f>0.2082*A171-442.51+$E$7*SIN((A171+$G$7)/$F$7)</f>
        <v>-26.24434512714669</v>
      </c>
    </row>
    <row r="172" ht="20.7" customHeight="1">
      <c r="A172" s="14">
        <f>A171+1</f>
        <v>2020</v>
      </c>
      <c r="B172" s="7"/>
      <c r="C172" s="7"/>
      <c r="D172" s="7"/>
      <c r="E172" s="15"/>
      <c r="F172" s="16"/>
      <c r="G172" s="16"/>
      <c r="H172" s="17">
        <f>0.3038*A172-503.83+$E$3*SIN((A172+$G$3)/$F$3)</f>
        <v>140.0778424729651</v>
      </c>
      <c r="I172" s="17">
        <f>0.2381*A172-379.05+$E$5*SIN((A172+$G$5)/$F$5)</f>
        <v>132.143842472965</v>
      </c>
      <c r="J172" s="17">
        <f>0.243*A172-509.2+$E$6*SIN((A172+$G$6)/$F$6)</f>
        <v>-23.74640115522438</v>
      </c>
      <c r="K172" s="17">
        <f>0.2082*A172-442.51+$E$7*SIN((A172+$G$7)/$F$7)</f>
        <v>-27.35240115522443</v>
      </c>
    </row>
    <row r="173" ht="20.7" customHeight="1">
      <c r="A173" s="14">
        <f>A172+1</f>
        <v>2021</v>
      </c>
      <c r="B173" s="7"/>
      <c r="C173" s="7"/>
      <c r="D173" s="7"/>
      <c r="E173" s="15"/>
      <c r="F173" s="16"/>
      <c r="G173" s="16"/>
      <c r="H173" s="17">
        <f>0.3038*A173-503.83+$E$3*SIN((A173+$G$3)/$F$3)</f>
        <v>137.3199288112576</v>
      </c>
      <c r="I173" s="17">
        <f>0.2381*A173-379.05+$E$5*SIN((A173+$G$5)/$F$5)</f>
        <v>129.3202288112575</v>
      </c>
      <c r="J173" s="17">
        <f>0.243*A173-509.2+$E$6*SIN((A173+$G$6)/$F$6)</f>
        <v>-24.76563821007774</v>
      </c>
      <c r="K173" s="17">
        <f>0.2082*A173-442.51+$E$7*SIN((A173+$G$7)/$F$7)</f>
        <v>-28.40643821007775</v>
      </c>
    </row>
    <row r="174" ht="20.7" customHeight="1">
      <c r="A174" s="14">
        <f>A173+1</f>
        <v>2022</v>
      </c>
      <c r="B174" s="7"/>
      <c r="C174" s="7"/>
      <c r="D174" s="7"/>
      <c r="E174" s="15"/>
      <c r="F174" s="16"/>
      <c r="G174" s="16"/>
      <c r="H174" s="17">
        <f>0.3038*A174-503.83+$E$3*SIN((A174+$G$3)/$F$3)</f>
        <v>134.2905402037184</v>
      </c>
      <c r="I174" s="17">
        <f>0.2381*A174-379.05+$E$5*SIN((A174+$G$5)/$F$5)</f>
        <v>126.2251402037184</v>
      </c>
      <c r="J174" s="17">
        <f>0.243*A174-509.2+$E$6*SIN((A174+$G$6)/$F$6)</f>
        <v>-25.71824443629504</v>
      </c>
      <c r="K174" s="17">
        <f>0.2082*A174-442.51+$E$7*SIN((A174+$G$7)/$F$7)</f>
        <v>-29.39384443629507</v>
      </c>
    </row>
    <row r="175" ht="20.7" customHeight="1">
      <c r="A175" s="14">
        <f>A174+1</f>
        <v>2023</v>
      </c>
      <c r="B175" s="7"/>
      <c r="C175" s="7"/>
      <c r="D175" s="7"/>
      <c r="E175" s="15"/>
      <c r="F175" s="16"/>
      <c r="G175" s="16"/>
      <c r="H175" s="17">
        <f>0.3038*A175-503.83+$E$3*SIN((A175+$G$3)/$F$3)</f>
        <v>131.0229807691086</v>
      </c>
      <c r="I175" s="17">
        <f>0.2381*A175-379.05+$E$5*SIN((A175+$G$5)/$F$5)</f>
        <v>122.8918807691086</v>
      </c>
      <c r="J175" s="17">
        <f>0.243*A175-509.2+$E$6*SIN((A175+$G$6)/$F$6)</f>
        <v>-26.59227373167813</v>
      </c>
      <c r="K175" s="17">
        <f>0.2082*A175-442.51+$E$7*SIN((A175+$G$7)/$F$7)</f>
        <v>-30.30267373167813</v>
      </c>
    </row>
    <row r="176" ht="20.7" customHeight="1">
      <c r="A176" s="14">
        <f>A175+1</f>
        <v>2024</v>
      </c>
      <c r="B176" s="7"/>
      <c r="C176" s="7"/>
      <c r="D176" s="7"/>
      <c r="E176" s="15"/>
      <c r="F176" s="16"/>
      <c r="G176" s="16"/>
      <c r="H176" s="17">
        <f>0.3038*A176-503.83+$E$3*SIN((A176+$G$3)/$F$3)</f>
        <v>127.5529343503632</v>
      </c>
      <c r="I176" s="17">
        <f>0.2381*A176-379.05+$E$5*SIN((A176+$G$5)/$F$5)</f>
        <v>119.3561343503632</v>
      </c>
      <c r="J176" s="17">
        <f>0.243*A176-509.2+$E$6*SIN((A176+$G$6)/$F$6)</f>
        <v>-27.3765651087487</v>
      </c>
      <c r="K176" s="17">
        <f>0.2082*A176-442.51+$E$7*SIN((A176+$G$7)/$F$7)</f>
        <v>-31.12176510874871</v>
      </c>
    </row>
    <row r="177" ht="20.7" customHeight="1">
      <c r="A177" s="14">
        <f>A176+1</f>
        <v>2025</v>
      </c>
      <c r="B177" s="7"/>
      <c r="C177" s="7"/>
      <c r="D177" s="7"/>
      <c r="E177" s="15"/>
      <c r="F177" s="16"/>
      <c r="G177" s="16"/>
      <c r="H177" s="17">
        <f>0.3038*A177-503.83+$E$3*SIN((A177+$G$3)/$F$3)</f>
        <v>123.9181079734326</v>
      </c>
      <c r="I177" s="17">
        <f>0.2381*A177-379.05+$E$5*SIN((A177+$G$5)/$F$5)</f>
        <v>115.6556079734326</v>
      </c>
      <c r="J177" s="17">
        <f>0.243*A177-509.2+$E$6*SIN((A177+$G$6)/$F$6)</f>
        <v>-28.06085421164441</v>
      </c>
      <c r="K177" s="17">
        <f>0.2082*A177-442.51+$E$7*SIN((A177+$G$7)/$F$7)</f>
        <v>-31.84085421164438</v>
      </c>
    </row>
    <row r="178" ht="20.7" customHeight="1">
      <c r="A178" s="14">
        <f>A177+1</f>
        <v>2026</v>
      </c>
      <c r="B178" s="7"/>
      <c r="C178" s="7"/>
      <c r="D178" s="7"/>
      <c r="E178" s="15"/>
      <c r="F178" s="16"/>
      <c r="G178" s="16"/>
      <c r="H178" s="17">
        <f>0.3038*A178-503.83+$E$3*SIN((A178+$G$3)/$F$3)</f>
        <v>120.1578550911373</v>
      </c>
      <c r="I178" s="17">
        <f>0.2381*A178-379.05+$E$5*SIN((A178+$G$5)/$F$5)</f>
        <v>111.8296550911372</v>
      </c>
      <c r="J178" s="17">
        <f>0.243*A178-509.2+$E$6*SIN((A178+$G$6)/$F$6)</f>
        <v>-28.63587587417018</v>
      </c>
      <c r="K178" s="17">
        <f>0.2082*A178-442.51+$E$7*SIN((A178+$G$7)/$F$7)</f>
        <v>-32.45067587417017</v>
      </c>
    </row>
    <row r="179" ht="20.7" customHeight="1">
      <c r="A179" s="14">
        <f>A178+1</f>
        <v>2027</v>
      </c>
      <c r="B179" s="7"/>
      <c r="C179" s="7"/>
      <c r="D179" s="7"/>
      <c r="E179" s="15"/>
      <c r="F179" s="16"/>
      <c r="G179" s="16"/>
      <c r="H179" s="17">
        <f>0.3038*A179-503.83+$E$3*SIN((A179+$G$3)/$F$3)</f>
        <v>116.3127823764798</v>
      </c>
      <c r="I179" s="17">
        <f>0.2381*A179-379.05+$E$5*SIN((A179+$G$5)/$F$5)</f>
        <v>107.9188823764798</v>
      </c>
      <c r="J179" s="17">
        <f>0.243*A179-509.2+$E$6*SIN((A179+$G$6)/$F$6)</f>
        <v>-29.09345669427623</v>
      </c>
      <c r="K179" s="17">
        <f>0.2082*A179-442.51+$E$7*SIN((A179+$G$7)/$F$7)</f>
        <v>-32.94305669427624</v>
      </c>
    </row>
    <row r="180" ht="20.7" customHeight="1">
      <c r="A180" s="14">
        <f>A179+1</f>
        <v>2028</v>
      </c>
      <c r="B180" s="7"/>
      <c r="C180" s="7"/>
      <c r="D180" s="7"/>
      <c r="E180" s="15"/>
      <c r="F180" s="16"/>
      <c r="G180" s="16"/>
      <c r="H180" s="17">
        <f>0.3038*A180-503.83+$E$3*SIN((A180+$G$3)/$F$3)</f>
        <v>112.4243439941902</v>
      </c>
      <c r="I180" s="17">
        <f>0.2381*A180-379.05+$E$5*SIN((A180+$G$5)/$F$5)</f>
        <v>103.9647439941901</v>
      </c>
      <c r="J180" s="17">
        <f>0.243*A180-509.2+$E$6*SIN((A180+$G$6)/$F$6)</f>
        <v>-29.42659669998891</v>
      </c>
      <c r="K180" s="17">
        <f>0.2082*A180-442.51+$E$7*SIN((A180+$G$7)/$F$7)</f>
        <v>-33.31099669998888</v>
      </c>
    </row>
    <row r="181" ht="20.7" customHeight="1">
      <c r="A181" s="14">
        <f>A180+1</f>
        <v>2029</v>
      </c>
      <c r="B181" s="7"/>
      <c r="C181" s="7"/>
      <c r="D181" s="7"/>
      <c r="E181" s="15"/>
      <c r="F181" s="16"/>
      <c r="G181" s="16"/>
      <c r="H181" s="17">
        <f>0.3038*A181-503.83+$E$3*SIN((A181+$G$3)/$F$3)</f>
        <v>108.5344274044132</v>
      </c>
      <c r="I181" s="17">
        <f>0.2381*A181-379.05+$E$5*SIN((A181+$G$5)/$F$5)</f>
        <v>100.0091274044131</v>
      </c>
      <c r="J181" s="17">
        <f>0.243*A181-509.2+$E$6*SIN((A181+$G$6)/$F$6)</f>
        <v>-29.6295392908179</v>
      </c>
      <c r="K181" s="17">
        <f>0.2082*A181-442.51+$E$7*SIN((A181+$G$7)/$F$7)</f>
        <v>-33.54873929081788</v>
      </c>
    </row>
    <row r="182" ht="20.7" customHeight="1">
      <c r="A182" s="14">
        <f>A181+1</f>
        <v>2030</v>
      </c>
      <c r="B182" s="7"/>
      <c r="C182" s="7"/>
      <c r="D182" s="7"/>
      <c r="E182" s="15"/>
      <c r="F182" s="16"/>
      <c r="G182" s="16"/>
      <c r="H182" s="17">
        <f>0.3038*A182-503.83+$E$3*SIN((A182+$G$3)/$F$3)</f>
        <v>104.6849348370579</v>
      </c>
      <c r="I182" s="17">
        <f>0.2381*A182-379.05+$E$5*SIN((A182+$G$5)/$F$5)</f>
        <v>96.09393483705779</v>
      </c>
      <c r="J182" s="17">
        <f>0.243*A182-509.2+$E$6*SIN((A182+$G$6)/$F$6)</f>
        <v>-29.69782875580467</v>
      </c>
      <c r="K182" s="17">
        <f>0.2082*A182-442.51+$E$7*SIN((A182+$G$7)/$F$7)</f>
        <v>-33.65182875580462</v>
      </c>
    </row>
    <row r="183" ht="20.7" customHeight="1">
      <c r="A183" s="14">
        <f>A182+1</f>
        <v>2031</v>
      </c>
      <c r="B183" s="7"/>
      <c r="C183" s="7"/>
      <c r="D183" s="7"/>
      <c r="E183" s="15"/>
      <c r="F183" s="16"/>
      <c r="G183" s="16"/>
      <c r="H183" s="17">
        <f>0.3038*A183-503.83+$E$3*SIN((A183+$G$3)/$F$3)</f>
        <v>100.917364618560</v>
      </c>
      <c r="I183" s="17">
        <f>0.2381*A183-379.05+$E$5*SIN((A183+$G$5)/$F$5)</f>
        <v>92.26066461855993</v>
      </c>
      <c r="J183" s="17">
        <f>0.243*A183-509.2+$E$6*SIN((A183+$G$6)/$F$6)</f>
        <v>-29.62835479351363</v>
      </c>
      <c r="K183" s="17">
        <f>0.2082*A183-442.51+$E$7*SIN((A183+$G$7)/$F$7)</f>
        <v>-33.61715479351366</v>
      </c>
    </row>
    <row r="184" ht="20.7" customHeight="1">
      <c r="A184" s="14">
        <f>A183+1</f>
        <v>2032</v>
      </c>
      <c r="B184" s="7"/>
      <c r="C184" s="7"/>
      <c r="D184" s="7"/>
      <c r="E184" s="15"/>
      <c r="F184" s="16"/>
      <c r="G184" s="16"/>
      <c r="H184" s="17">
        <f>0.3038*A184-503.83+$E$3*SIN((A184+$G$3)/$F$3)</f>
        <v>97.27239653432679</v>
      </c>
      <c r="I184" s="17">
        <f>0.2381*A184-379.05+$E$5*SIN((A184+$G$5)/$F$5)</f>
        <v>88.54999653432679</v>
      </c>
      <c r="J184" s="17">
        <f>0.243*A184-509.2+$E$6*SIN((A184+$G$6)/$F$6)</f>
        <v>-29.41938358913619</v>
      </c>
      <c r="K184" s="17">
        <f>0.2082*A184-442.51+$E$7*SIN((A184+$G$7)/$F$7)</f>
        <v>-33.44298358913623</v>
      </c>
    </row>
    <row r="185" ht="20.7" customHeight="1">
      <c r="A185" s="14">
        <f>A184+1</f>
        <v>2033</v>
      </c>
      <c r="B185" s="7"/>
      <c r="C185" s="7"/>
      <c r="D185" s="7"/>
      <c r="E185" s="15"/>
      <c r="F185" s="16"/>
      <c r="G185" s="16"/>
      <c r="H185" s="17">
        <f>0.3038*A185-503.83+$E$3*SIN((A185+$G$3)/$F$3)</f>
        <v>93.78948536976677</v>
      </c>
      <c r="I185" s="17">
        <f>0.2381*A185-379.05+$E$5*SIN((A185+$G$5)/$F$5)</f>
        <v>85.00138536976672</v>
      </c>
      <c r="J185" s="17">
        <f>0.243*A185-509.2+$E$6*SIN((A185+$G$6)/$F$6)</f>
        <v>-29.07057513819481</v>
      </c>
      <c r="K185" s="17">
        <f>0.2082*A185-442.51+$E$7*SIN((A185+$G$7)/$F$7)</f>
        <v>-33.12897513819482</v>
      </c>
    </row>
    <row r="186" ht="20.7" customHeight="1">
      <c r="A186" s="14">
        <f>A185+1</f>
        <v>2034</v>
      </c>
      <c r="B186" s="7"/>
      <c r="C186" s="7"/>
      <c r="D186" s="7"/>
      <c r="E186" s="15"/>
      <c r="F186" s="16"/>
      <c r="G186" s="16"/>
      <c r="H186" s="17">
        <f>0.3038*A186-503.83+$E$3*SIN((A186+$G$3)/$F$3)</f>
        <v>90.50646669111488</v>
      </c>
      <c r="I186" s="17">
        <f>0.2381*A186-379.05+$E$5*SIN((A186+$G$5)/$F$5)</f>
        <v>81.65266669111485</v>
      </c>
      <c r="J186" s="17">
        <f>0.243*A186-509.2+$E$6*SIN((A186+$G$6)/$F$6)</f>
        <v>-28.58298664375573</v>
      </c>
      <c r="K186" s="17">
        <f>0.2082*A186-442.51+$E$7*SIN((A186+$G$7)/$F$7)</f>
        <v>-32.67618664375576</v>
      </c>
    </row>
    <row r="187" ht="20.7" customHeight="1">
      <c r="A187" s="14">
        <f>A186+1</f>
        <v>2035</v>
      </c>
      <c r="B187" s="7"/>
      <c r="C187" s="7"/>
      <c r="D187" s="7"/>
      <c r="E187" s="15"/>
      <c r="F187" s="16"/>
      <c r="G187" s="16"/>
      <c r="H187" s="17">
        <f>0.3038*A187-503.83+$E$3*SIN((A187+$G$3)/$F$3)</f>
        <v>87.45917880496563</v>
      </c>
      <c r="I187" s="17">
        <f>0.2381*A187-379.05+$E$5*SIN((A187+$G$5)/$F$5)</f>
        <v>78.53967880496555</v>
      </c>
      <c r="J187" s="17">
        <f>0.243*A187-509.2+$E$6*SIN((A187+$G$6)/$F$6)</f>
        <v>-27.95906195320516</v>
      </c>
      <c r="K187" s="17">
        <f>0.2082*A187-442.51+$E$7*SIN((A187+$G$7)/$F$7)</f>
        <v>-32.08706195320515</v>
      </c>
    </row>
    <row r="188" ht="20.7" customHeight="1">
      <c r="A188" s="14">
        <f>A187+1</f>
        <v>2036</v>
      </c>
      <c r="B188" s="7"/>
      <c r="C188" s="7"/>
      <c r="D188" s="7"/>
      <c r="E188" s="15"/>
      <c r="F188" s="16"/>
      <c r="G188" s="16"/>
      <c r="H188" s="17">
        <f>0.3038*A188-503.83+$E$3*SIN((A188+$G$3)/$F$3)</f>
        <v>84.68110467375399</v>
      </c>
      <c r="I188" s="17">
        <f>0.2381*A188-379.05+$E$5*SIN((A188+$G$5)/$F$5)</f>
        <v>75.69590467375392</v>
      </c>
      <c r="J188" s="17">
        <f>0.243*A188-509.2+$E$6*SIN((A188+$G$6)/$F$6)</f>
        <v>-27.20260714013413</v>
      </c>
      <c r="K188" s="17">
        <f>0.2082*A188-442.51+$E$7*SIN((A188+$G$7)/$F$7)</f>
        <v>-31.36540714013413</v>
      </c>
    </row>
    <row r="189" ht="20.7" customHeight="1">
      <c r="A189" s="14">
        <f>A188+1</f>
        <v>2037</v>
      </c>
      <c r="B189" s="7"/>
      <c r="C189" s="7"/>
      <c r="D189" s="7"/>
      <c r="E189" s="15"/>
      <c r="F189" s="16"/>
      <c r="G189" s="16"/>
      <c r="H189" s="17">
        <f>0.3038*A189-503.83+$E$3*SIN((A189+$G$3)/$F$3)</f>
        <v>82.20303736506676</v>
      </c>
      <c r="I189" s="17">
        <f>0.2381*A189-379.05+$E$5*SIN((A189+$G$5)/$F$5)</f>
        <v>73.15213736506675</v>
      </c>
      <c r="J189" s="17">
        <f>0.243*A189-509.2+$E$6*SIN((A189+$G$6)/$F$6)</f>
        <v>-26.31875247530904</v>
      </c>
      <c r="K189" s="17">
        <f>0.2082*A189-442.51+$E$7*SIN((A189+$G$7)/$F$7)</f>
        <v>-30.51635247530906</v>
      </c>
    </row>
    <row r="190" ht="20.7" customHeight="1">
      <c r="A190" s="14">
        <f>A189+1</f>
        <v>2038</v>
      </c>
      <c r="B190" s="7"/>
      <c r="C190" s="7"/>
      <c r="D190" s="7"/>
      <c r="E190" s="15"/>
      <c r="F190" s="16"/>
      <c r="G190" s="16"/>
      <c r="H190" s="17">
        <f>0.3038*A190-503.83+$E$3*SIN((A190+$G$3)/$F$3)</f>
        <v>80.0527723774895</v>
      </c>
      <c r="I190" s="17">
        <f>0.2381*A190-379.05+$E$5*SIN((A190+$G$5)/$F$5)</f>
        <v>70.9361723774895</v>
      </c>
      <c r="J190" s="17">
        <f>0.243*A190-509.2+$E$6*SIN((A190+$G$6)/$F$6)</f>
        <v>-25.31390116670281</v>
      </c>
      <c r="K190" s="17">
        <f>0.2082*A190-442.51+$E$7*SIN((A190+$G$7)/$F$7)</f>
        <v>-29.54630116670279</v>
      </c>
    </row>
    <row r="191" ht="20.7" customHeight="1">
      <c r="A191" s="14">
        <f>A190+1</f>
        <v>2039</v>
      </c>
      <c r="B191" s="7"/>
      <c r="C191" s="7"/>
      <c r="D191" s="7"/>
      <c r="E191" s="15"/>
      <c r="F191" s="16"/>
      <c r="G191" s="16"/>
      <c r="H191" s="17">
        <f>0.3038*A191-503.83+$E$3*SIN((A191+$G$3)/$F$3)</f>
        <v>78.25482991717139</v>
      </c>
      <c r="I191" s="17">
        <f>0.2381*A191-379.05+$E$5*SIN((A191+$G$5)/$F$5)</f>
        <v>69.07252991717134</v>
      </c>
      <c r="J191" s="17">
        <f>0.243*A191-509.2+$E$6*SIN((A191+$G$6)/$F$6)</f>
        <v>-24.1956653807563</v>
      </c>
      <c r="K191" s="17">
        <f>0.2082*A191-442.51+$E$7*SIN((A191+$G$7)/$F$7)</f>
        <v>-28.4628653807563</v>
      </c>
    </row>
    <row r="192" ht="20.7" customHeight="1">
      <c r="A192" s="14">
        <f>A191+1</f>
        <v>2040</v>
      </c>
      <c r="B192" s="7"/>
      <c r="C192" s="7"/>
      <c r="D192" s="7"/>
      <c r="E192" s="15"/>
      <c r="F192" s="16"/>
      <c r="G192" s="16"/>
      <c r="H192" s="17">
        <f>0.3038*A192-503.83+$E$3*SIN((A192+$G$3)/$F$3)</f>
        <v>76.83020990003341</v>
      </c>
      <c r="I192" s="17">
        <f>0.2381*A192-379.05+$E$5*SIN((A192+$G$5)/$F$5)</f>
        <v>67.58220990003331</v>
      </c>
      <c r="J192" s="17">
        <f>0.243*A192-509.2+$E$6*SIN((A192+$G$6)/$F$6)</f>
        <v>-22.9727901841282</v>
      </c>
      <c r="K192" s="17">
        <f>0.2082*A192-442.51+$E$7*SIN((A192+$G$7)/$F$7)</f>
        <v>-27.27479018412816</v>
      </c>
    </row>
    <row r="193" ht="20.7" customHeight="1">
      <c r="A193" s="14">
        <f>A192+1</f>
        <v>2041</v>
      </c>
      <c r="B193" s="7"/>
      <c r="C193" s="7"/>
      <c r="D193" s="7"/>
      <c r="E193" s="15"/>
      <c r="F193" s="16"/>
      <c r="G193" s="16"/>
      <c r="H193" s="17">
        <f>0.3038*A193-503.83+$E$3*SIN((A193+$G$3)/$F$3)</f>
        <v>75.79618212754636</v>
      </c>
      <c r="I193" s="17">
        <f>0.2381*A193-379.05+$E$5*SIN((A193+$G$5)/$F$5)</f>
        <v>66.48248212754638</v>
      </c>
      <c r="J193" s="17">
        <f>0.243*A193-509.2+$E$6*SIN((A193+$G$6)/$F$6)</f>
        <v>-21.65506616587954</v>
      </c>
      <c r="K193" s="17">
        <f>0.2082*A193-442.51+$E$7*SIN((A193+$G$7)/$F$7)</f>
        <v>-25.99186616587952</v>
      </c>
    </row>
    <row r="194" ht="20.7" customHeight="1">
      <c r="A194" s="14">
        <f>A193+1</f>
        <v>2042</v>
      </c>
      <c r="B194" s="7"/>
      <c r="C194" s="7"/>
      <c r="D194" s="7"/>
      <c r="E194" s="15"/>
      <c r="F194" s="16"/>
      <c r="G194" s="16"/>
      <c r="H194" s="17">
        <f>0.3038*A194-503.83+$E$3*SIN((A194+$G$3)/$F$3)</f>
        <v>75.16611373258608</v>
      </c>
      <c r="I194" s="17">
        <f>0.2381*A194-379.05+$E$5*SIN((A194+$G$5)/$F$5)</f>
        <v>65.78671373258605</v>
      </c>
      <c r="J194" s="17">
        <f>0.243*A194-509.2+$E$6*SIN((A194+$G$6)/$F$6)</f>
        <v>-20.2532316131438</v>
      </c>
      <c r="K194" s="17">
        <f>0.2082*A194-442.51+$E$7*SIN((A194+$G$7)/$F$7)</f>
        <v>-24.62483161314374</v>
      </c>
    </row>
    <row r="195" ht="20.7" customHeight="1">
      <c r="A195" s="14">
        <f>A194+1</f>
        <v>2043</v>
      </c>
      <c r="B195" s="7"/>
      <c r="C195" s="7"/>
      <c r="D195" s="7"/>
      <c r="E195" s="15"/>
      <c r="F195" s="16"/>
      <c r="G195" s="16"/>
      <c r="H195" s="17">
        <f>0.3038*A195-503.83+$E$3*SIN((A195+$G$3)/$F$3)</f>
        <v>74.94933561945906</v>
      </c>
      <c r="I195" s="17">
        <f>0.2381*A195-379.05+$E$5*SIN((A195+$G$5)/$F$5)</f>
        <v>65.50423561945904</v>
      </c>
      <c r="J195" s="17">
        <f>0.243*A195-509.2+$E$6*SIN((A195+$G$6)/$F$6)</f>
        <v>-18.77886521771273</v>
      </c>
      <c r="K195" s="17">
        <f>0.2082*A195-442.51+$E$7*SIN((A195+$G$7)/$F$7)</f>
        <v>-23.18526521771275</v>
      </c>
    </row>
    <row r="196" ht="20.7" customHeight="1">
      <c r="A196" s="14">
        <f>A195+1</f>
        <v>2044</v>
      </c>
      <c r="B196" s="7"/>
      <c r="C196" s="7"/>
      <c r="D196" s="7"/>
      <c r="E196" s="15"/>
      <c r="F196" s="16"/>
      <c r="G196" s="16"/>
      <c r="H196" s="17">
        <f>0.3038*A196-503.83+$E$3*SIN((A196+$G$3)/$F$3)</f>
        <v>75.15104923259145</v>
      </c>
      <c r="I196" s="17">
        <f>0.2381*A196-379.05+$E$5*SIN((A196+$G$5)/$F$5)</f>
        <v>65.64024923259137</v>
      </c>
      <c r="J196" s="17">
        <f>0.243*A196-509.2+$E$6*SIN((A196+$G$6)/$F$6)</f>
        <v>-17.24427038557367</v>
      </c>
      <c r="K196" s="17">
        <f>0.2082*A196-442.51+$E$7*SIN((A196+$G$7)/$F$7)</f>
        <v>-21.68547038557371</v>
      </c>
    </row>
    <row r="197" ht="20.7" customHeight="1">
      <c r="A197" s="14">
        <f>A196+1</f>
        <v>2045</v>
      </c>
      <c r="B197" s="7"/>
      <c r="C197" s="7"/>
      <c r="D197" s="7"/>
      <c r="E197" s="15"/>
      <c r="F197" s="16"/>
      <c r="G197" s="16"/>
      <c r="H197" s="17">
        <f>0.3038*A197-503.83+$E$3*SIN((A197+$G$3)/$F$3)</f>
        <v>75.7722745854156</v>
      </c>
      <c r="I197" s="17">
        <f>0.2381*A197-379.05+$E$5*SIN((A197+$G$5)/$F$5)</f>
        <v>66.19577458541553</v>
      </c>
      <c r="J197" s="17">
        <f>0.243*A197-509.2+$E$6*SIN((A197+$G$6)/$F$6)</f>
        <v>-15.6623523053448</v>
      </c>
      <c r="K197" s="17">
        <f>0.2082*A197-442.51+$E$7*SIN((A197+$G$7)/$F$7)</f>
        <v>-20.1383523053448</v>
      </c>
    </row>
    <row r="198" ht="20.7" customHeight="1">
      <c r="A198" s="14">
        <f>A197+1</f>
        <v>2046</v>
      </c>
      <c r="B198" s="7"/>
      <c r="C198" s="7"/>
      <c r="D198" s="7"/>
      <c r="E198" s="15"/>
      <c r="F198" s="16"/>
      <c r="G198" s="16"/>
      <c r="H198" s="17">
        <f>0.3038*A198-503.83+$E$3*SIN((A198+$G$3)/$F$3)</f>
        <v>76.80984006873277</v>
      </c>
      <c r="I198" s="17">
        <f>0.2381*A198-379.05+$E$5*SIN((A198+$G$5)/$F$5)</f>
        <v>67.16764006873277</v>
      </c>
      <c r="J198" s="17">
        <f>0.243*A198-509.2+$E$6*SIN((A198+$G$6)/$F$6)</f>
        <v>-14.04648900389629</v>
      </c>
      <c r="K198" s="17">
        <f>0.2082*A198-442.51+$E$7*SIN((A198+$G$7)/$F$7)</f>
        <v>-18.55728900389631</v>
      </c>
    </row>
    <row r="199" ht="20.7" customHeight="1">
      <c r="A199" s="14">
        <f>A198+1</f>
        <v>2047</v>
      </c>
      <c r="B199" s="7"/>
      <c r="C199" s="7"/>
      <c r="D199" s="7"/>
      <c r="E199" s="15"/>
      <c r="F199" s="16"/>
      <c r="G199" s="16"/>
      <c r="H199" s="17">
        <f>0.3038*A199-503.83+$E$3*SIN((A199+$G$3)/$F$3)</f>
        <v>78.25641414038452</v>
      </c>
      <c r="I199" s="17">
        <f>0.2381*A199-379.05+$E$5*SIN((A199+$G$5)/$F$5)</f>
        <v>68.54851414038453</v>
      </c>
      <c r="J199" s="17">
        <f>0.243*A199-509.2+$E$6*SIN((A199+$G$6)/$F$6)</f>
        <v>-12.41039767752754</v>
      </c>
      <c r="K199" s="17">
        <f>0.2082*A199-442.51+$E$7*SIN((A199+$G$7)/$F$7)</f>
        <v>-16.95599767752752</v>
      </c>
    </row>
    <row r="200" ht="20.7" customHeight="1">
      <c r="A200" s="14">
        <f>A199+1</f>
        <v>2048</v>
      </c>
      <c r="B200" s="7"/>
      <c r="C200" s="7"/>
      <c r="D200" s="7"/>
      <c r="E200" s="15"/>
      <c r="F200" s="16"/>
      <c r="G200" s="16"/>
      <c r="H200" s="17">
        <f>0.3038*A200-503.83+$E$3*SIN((A200+$G$3)/$F$3)</f>
        <v>80.10057857959765</v>
      </c>
      <c r="I200" s="17">
        <f>0.2381*A200-379.05+$E$5*SIN((A200+$G$5)/$F$5)</f>
        <v>70.32697857959761</v>
      </c>
      <c r="J200" s="17">
        <f>0.243*A200-509.2+$E$6*SIN((A200+$G$6)/$F$6)</f>
        <v>-10.76799763427766</v>
      </c>
      <c r="K200" s="17">
        <f>0.2082*A200-442.51+$E$7*SIN((A200+$G$7)/$F$7)</f>
        <v>-15.34839763427766</v>
      </c>
    </row>
    <row r="201" ht="20.7" customHeight="1">
      <c r="A201" s="14">
        <f>A200+1</f>
        <v>2049</v>
      </c>
      <c r="B201" s="7"/>
      <c r="C201" s="7"/>
      <c r="D201" s="7"/>
      <c r="E201" s="15"/>
      <c r="F201" s="16"/>
      <c r="G201" s="16"/>
      <c r="H201" s="17">
        <f>0.3038*A201-503.83+$E$3*SIN((A201+$G$3)/$F$3)</f>
        <v>82.32694257407294</v>
      </c>
      <c r="I201" s="17">
        <f>0.2381*A201-379.05+$E$5*SIN((A201+$G$5)/$F$5)</f>
        <v>72.48764257407285</v>
      </c>
      <c r="J201" s="17">
        <f>0.243*A201-509.2+$E$6*SIN((A201+$G$6)/$F$6)</f>
        <v>-9.133271216798246</v>
      </c>
      <c r="K201" s="17">
        <f>0.2082*A201-442.51+$E$7*SIN((A201+$G$7)/$F$7)</f>
        <v>-13.74847121679826</v>
      </c>
    </row>
    <row r="202" ht="20.7" customHeight="1">
      <c r="A202" s="14">
        <f>A201+1</f>
        <v>2050</v>
      </c>
      <c r="B202" s="7"/>
      <c r="C202" s="7"/>
      <c r="D202" s="7"/>
      <c r="E202" s="15"/>
      <c r="F202" s="16"/>
      <c r="G202" s="16"/>
      <c r="H202" s="17">
        <f>0.3038*A202-503.83+$E$3*SIN((A202+$G$3)/$F$3)</f>
        <v>84.9162964998917</v>
      </c>
      <c r="I202" s="17">
        <f>0.2381*A202-379.05+$E$5*SIN((A202+$G$5)/$F$5)</f>
        <v>75.01129649989161</v>
      </c>
      <c r="J202" s="17">
        <f>0.243*A202-509.2+$E$6*SIN((A202+$G$6)/$F$6)</f>
        <v>-7.520124095409161</v>
      </c>
      <c r="K202" s="17">
        <f>0.2082*A202-442.51+$E$7*SIN((A202+$G$7)/$F$7)</f>
        <v>-12.17012409540914</v>
      </c>
    </row>
  </sheetData>
  <mergeCells count="1">
    <mergeCell ref="A1:K1"/>
  </mergeCells>
  <pageMargins left="0.25" right="0.25" top="0" bottom="0" header="0.25" footer="0.25"/>
  <pageSetup firstPageNumber="1" fitToHeight="1" fitToWidth="1" scale="85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