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P:\projects\Arduino\libraries\PsiSensor\"/>
    </mc:Choice>
  </mc:AlternateContent>
  <xr:revisionPtr revIDLastSave="0" documentId="13_ncr:1_{48411FFC-5880-4DC0-9545-985DBBC71D9E}" xr6:coauthVersionLast="47" xr6:coauthVersionMax="47" xr10:uidLastSave="{00000000-0000-0000-0000-000000000000}"/>
  <bookViews>
    <workbookView xWindow="3540" yWindow="1596" windowWidth="25932" windowHeight="219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19" i="1"/>
  <c r="C20" i="1"/>
  <c r="C21" i="1"/>
  <c r="C22" i="1"/>
  <c r="C23" i="1"/>
  <c r="C24" i="1"/>
  <c r="C25" i="1"/>
  <c r="C26" i="1"/>
  <c r="C27" i="1"/>
  <c r="C28" i="1"/>
  <c r="C17" i="1"/>
  <c r="C3" i="1"/>
  <c r="C4" i="1"/>
  <c r="C5" i="1"/>
  <c r="C6" i="1"/>
  <c r="C7" i="1"/>
  <c r="C8" i="1"/>
  <c r="C9" i="1"/>
  <c r="C10" i="1"/>
  <c r="C11" i="1"/>
  <c r="C2" i="1"/>
  <c r="B18" i="1"/>
  <c r="B19" i="1"/>
  <c r="B20" i="1"/>
  <c r="B21" i="1"/>
  <c r="B22" i="1"/>
  <c r="B23" i="1"/>
  <c r="B24" i="1"/>
  <c r="B25" i="1"/>
  <c r="B26" i="1"/>
  <c r="B27" i="1"/>
  <c r="B28" i="1"/>
  <c r="B17" i="1"/>
  <c r="B3" i="1"/>
  <c r="B4" i="1"/>
  <c r="D4" i="1" s="1"/>
  <c r="F4" i="1" s="1"/>
  <c r="G4" i="1" s="1"/>
  <c r="B5" i="1"/>
  <c r="D5" i="1" s="1"/>
  <c r="F5" i="1" s="1"/>
  <c r="G5" i="1" s="1"/>
  <c r="B6" i="1"/>
  <c r="D6" i="1" s="1"/>
  <c r="F6" i="1" s="1"/>
  <c r="G6" i="1" s="1"/>
  <c r="B7" i="1"/>
  <c r="D7" i="1" s="1"/>
  <c r="F7" i="1" s="1"/>
  <c r="G7" i="1" s="1"/>
  <c r="B8" i="1"/>
  <c r="D8" i="1" s="1"/>
  <c r="F8" i="1" s="1"/>
  <c r="G8" i="1" s="1"/>
  <c r="B9" i="1"/>
  <c r="D9" i="1" s="1"/>
  <c r="F9" i="1" s="1"/>
  <c r="G9" i="1" s="1"/>
  <c r="B10" i="1"/>
  <c r="D10" i="1" s="1"/>
  <c r="F10" i="1" s="1"/>
  <c r="G10" i="1" s="1"/>
  <c r="B11" i="1"/>
  <c r="D11" i="1" s="1"/>
  <c r="F11" i="1" s="1"/>
  <c r="G11" i="1" s="1"/>
  <c r="B12" i="1"/>
  <c r="D12" i="1" s="1"/>
  <c r="F12" i="1" s="1"/>
  <c r="G12" i="1" s="1"/>
  <c r="B2" i="1"/>
  <c r="D2" i="1" s="1"/>
  <c r="F2" i="1" s="1"/>
  <c r="G2" i="1" s="1"/>
  <c r="D3" i="1" l="1"/>
  <c r="F3" i="1" s="1"/>
  <c r="G3" i="1" s="1"/>
</calcChain>
</file>

<file path=xl/sharedStrings.xml><?xml version="1.0" encoding="utf-8"?>
<sst xmlns="http://schemas.openxmlformats.org/spreadsheetml/2006/main" count="9" uniqueCount="9">
  <si>
    <t>RH%</t>
  </si>
  <si>
    <t>f</t>
  </si>
  <si>
    <t>C(pF)</t>
  </si>
  <si>
    <t>C25@freq</t>
  </si>
  <si>
    <t>Cdiff</t>
  </si>
  <si>
    <t>Temp</t>
  </si>
  <si>
    <t>Cadj</t>
  </si>
  <si>
    <t>pf/rh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</si>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</sst>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C30" sqref="C30"/>
    </sheetView>
  </sheetViews>
  <sheetFormatPr defaultRowHeight="14.4" x14ac:dyDescent="0.3"/>
  <cols>
    <col min="4" max="4" width="15.33203125" customWidth="1"/>
    <col min="5" max="5" width="6.77734375" customWidth="1"/>
  </cols>
  <sheetData>
    <row r="1" spans="1:7" x14ac:dyDescent="0.3">
      <c r="A1" s="1" t="s">
        <v>0</v>
      </c>
      <c r="B1" s="1" t="s">
        <v>2</v>
      </c>
      <c r="C1" s="1" t="s">
        <v>7</v>
      </c>
      <c r="D1" s="1" t="s">
        <v>1</v>
      </c>
      <c r="E1" s="1"/>
      <c r="F1" s="1" t="s">
        <v>3</v>
      </c>
      <c r="G1" s="1" t="s">
        <v>4</v>
      </c>
    </row>
    <row r="2" spans="1:7" x14ac:dyDescent="0.3">
      <c r="A2">
        <v>0</v>
      </c>
      <c r="B2">
        <f>180*(0.000000125*A2^3-0.0000136*A2^2+0.00219*A2+0.9)</f>
        <v>162</v>
      </c>
      <c r="C2">
        <f>(B3-B2)/10</f>
        <v>0.37197000000000174</v>
      </c>
      <c r="D2">
        <f>0.725/100000/B2/0.000000000001</f>
        <v>44753.086419753083</v>
      </c>
      <c r="F2">
        <f>B2*(1.027-0.01185*LOG(D2/1000))</f>
        <v>163.20491510220313</v>
      </c>
      <c r="G2">
        <f>F2-B2</f>
        <v>1.204915102203131</v>
      </c>
    </row>
    <row r="3" spans="1:7" x14ac:dyDescent="0.3">
      <c r="A3">
        <v>10</v>
      </c>
      <c r="B3">
        <f t="shared" ref="B3:B12" si="0">180*(0.000000125*A3^3-0.0000136*A3^2+0.00219*A3+0.9)</f>
        <v>165.71970000000002</v>
      </c>
      <c r="C3">
        <f t="shared" ref="C3:C12" si="1">(B4-B3)/10</f>
        <v>0.33650999999999842</v>
      </c>
      <c r="D3">
        <f t="shared" ref="D3:D12" si="2">0.725/100000/B3/0.000000000001</f>
        <v>43748.570628597561</v>
      </c>
      <c r="F3">
        <f>B3*(1.027-0.01185*LOG(D3/1000))</f>
        <v>166.97164242672065</v>
      </c>
      <c r="G3">
        <f>F3-B3</f>
        <v>1.2519424267206318</v>
      </c>
    </row>
    <row r="4" spans="1:7" x14ac:dyDescent="0.3">
      <c r="A4">
        <v>20</v>
      </c>
      <c r="B4">
        <f t="shared" si="0"/>
        <v>169.0848</v>
      </c>
      <c r="C4">
        <f t="shared" si="1"/>
        <v>0.31454999999999983</v>
      </c>
      <c r="D4">
        <f t="shared" si="2"/>
        <v>42877.893222808911</v>
      </c>
      <c r="F4">
        <f>B4*(1.027-0.01185*LOG(D4/1000))</f>
        <v>170.37965710578231</v>
      </c>
      <c r="G4">
        <f>F4-B4</f>
        <v>1.2948571057823131</v>
      </c>
    </row>
    <row r="5" spans="1:7" x14ac:dyDescent="0.3">
      <c r="A5">
        <v>30</v>
      </c>
      <c r="B5">
        <f t="shared" si="0"/>
        <v>172.2303</v>
      </c>
      <c r="C5">
        <f t="shared" si="1"/>
        <v>0.30609000000000036</v>
      </c>
      <c r="D5">
        <f t="shared" si="2"/>
        <v>42094.799811647543</v>
      </c>
      <c r="F5">
        <f>B5*(1.027-0.01185*LOG(D5/1000))</f>
        <v>173.56558306748738</v>
      </c>
      <c r="G5">
        <f>F5-B5</f>
        <v>1.3352830674873815</v>
      </c>
    </row>
    <row r="6" spans="1:7" x14ac:dyDescent="0.3">
      <c r="A6">
        <v>40</v>
      </c>
      <c r="B6">
        <f t="shared" si="0"/>
        <v>175.2912</v>
      </c>
      <c r="C6">
        <f t="shared" si="1"/>
        <v>0.31113000000000002</v>
      </c>
      <c r="D6">
        <f t="shared" si="2"/>
        <v>41359.74880655732</v>
      </c>
      <c r="F6">
        <f>B6*(1.027-0.01185*LOG(D6/1000))</f>
        <v>176.66610563784852</v>
      </c>
      <c r="G6">
        <f>F6-B6</f>
        <v>1.3749056378485136</v>
      </c>
    </row>
    <row r="7" spans="1:7" x14ac:dyDescent="0.3">
      <c r="A7">
        <v>50</v>
      </c>
      <c r="B7">
        <f t="shared" si="0"/>
        <v>178.4025</v>
      </c>
      <c r="C7">
        <f t="shared" si="1"/>
        <v>0.32967000000000157</v>
      </c>
      <c r="D7">
        <f t="shared" si="2"/>
        <v>40638.44396799372</v>
      </c>
      <c r="F7">
        <f>B7*(1.027-0.01185*LOG(D7/1000))</f>
        <v>179.81796251049059</v>
      </c>
      <c r="G7">
        <f>F7-B7</f>
        <v>1.4154625104905847</v>
      </c>
    </row>
    <row r="8" spans="1:7" x14ac:dyDescent="0.3">
      <c r="A8">
        <v>60</v>
      </c>
      <c r="B8">
        <f t="shared" si="0"/>
        <v>181.69920000000002</v>
      </c>
      <c r="C8">
        <f t="shared" si="1"/>
        <v>0.36170999999999937</v>
      </c>
      <c r="D8">
        <f t="shared" si="2"/>
        <v>39901.111287226362</v>
      </c>
      <c r="F8">
        <f>B8*(1.027-0.01185*LOG(D8/1000))</f>
        <v>183.15794074801732</v>
      </c>
      <c r="G8">
        <f>F8-B8</f>
        <v>1.4587407480173056</v>
      </c>
    </row>
    <row r="9" spans="1:7" x14ac:dyDescent="0.3">
      <c r="A9">
        <v>70</v>
      </c>
      <c r="B9">
        <f t="shared" si="0"/>
        <v>185.31630000000001</v>
      </c>
      <c r="C9">
        <f t="shared" si="1"/>
        <v>0.40724999999999911</v>
      </c>
      <c r="D9">
        <f t="shared" si="2"/>
        <v>39122.300628708857</v>
      </c>
      <c r="F9">
        <f>B9*(1.027-0.01185*LOG(D9/1000))</f>
        <v>186.82287908632796</v>
      </c>
      <c r="G9">
        <f>F9-B9</f>
        <v>1.506579086327946</v>
      </c>
    </row>
    <row r="10" spans="1:7" x14ac:dyDescent="0.3">
      <c r="A10">
        <v>80</v>
      </c>
      <c r="B10">
        <f t="shared" si="0"/>
        <v>189.3888</v>
      </c>
      <c r="C10">
        <f t="shared" si="1"/>
        <v>0.46629000000000076</v>
      </c>
      <c r="D10">
        <f t="shared" si="2"/>
        <v>38281.038794268723</v>
      </c>
      <c r="F10">
        <f>B10*(1.027-0.01185*LOG(D10/1000))</f>
        <v>190.94967487510615</v>
      </c>
      <c r="G10">
        <f>F10-B10</f>
        <v>1.5608748751061512</v>
      </c>
    </row>
    <row r="11" spans="1:7" x14ac:dyDescent="0.3">
      <c r="A11">
        <v>90</v>
      </c>
      <c r="B11">
        <f t="shared" si="0"/>
        <v>194.05170000000001</v>
      </c>
      <c r="C11">
        <f t="shared" si="1"/>
        <v>0.53883000000000147</v>
      </c>
      <c r="D11">
        <f t="shared" si="2"/>
        <v>37361.177459409009</v>
      </c>
      <c r="F11">
        <f>B11*(1.027-0.01185*LOG(D11/1000))</f>
        <v>195.67529495093595</v>
      </c>
      <c r="G11">
        <f>F11-B11</f>
        <v>1.6235949509359386</v>
      </c>
    </row>
    <row r="12" spans="1:7" x14ac:dyDescent="0.3">
      <c r="A12">
        <v>100</v>
      </c>
      <c r="B12">
        <f t="shared" si="0"/>
        <v>199.44000000000003</v>
      </c>
      <c r="D12">
        <f t="shared" si="2"/>
        <v>36351.784997994379</v>
      </c>
      <c r="F12">
        <f>B12*(1.027-0.01185*LOG(D12/1000))</f>
        <v>201.13678964246938</v>
      </c>
      <c r="G12">
        <f>F12-B12</f>
        <v>1.6967896424693549</v>
      </c>
    </row>
    <row r="16" spans="1:7" x14ac:dyDescent="0.3">
      <c r="A16" s="1" t="s">
        <v>5</v>
      </c>
      <c r="B16" s="1" t="s">
        <v>6</v>
      </c>
      <c r="C16" s="1" t="s">
        <v>8</v>
      </c>
    </row>
    <row r="17" spans="1:3" x14ac:dyDescent="0.3">
      <c r="A17">
        <v>-10</v>
      </c>
      <c r="B17">
        <f>0.04*(A17-25)</f>
        <v>-1.4000000000000001</v>
      </c>
      <c r="C17">
        <f>(180+B17)/180-1</f>
        <v>-7.7777777777777724E-3</v>
      </c>
    </row>
    <row r="18" spans="1:3" x14ac:dyDescent="0.3">
      <c r="A18">
        <v>0</v>
      </c>
      <c r="B18">
        <f t="shared" ref="B18:B28" si="3">0.04*(A18-25)</f>
        <v>-1</v>
      </c>
      <c r="C18">
        <f t="shared" ref="C18:C28" si="4">(180+B18)/180-1</f>
        <v>-5.5555555555555358E-3</v>
      </c>
    </row>
    <row r="19" spans="1:3" x14ac:dyDescent="0.3">
      <c r="A19">
        <v>10</v>
      </c>
      <c r="B19">
        <f t="shared" si="3"/>
        <v>-0.6</v>
      </c>
      <c r="C19">
        <f t="shared" si="4"/>
        <v>-3.3333333333332993E-3</v>
      </c>
    </row>
    <row r="20" spans="1:3" x14ac:dyDescent="0.3">
      <c r="A20">
        <v>20</v>
      </c>
      <c r="B20">
        <f t="shared" si="3"/>
        <v>-0.2</v>
      </c>
      <c r="C20">
        <f t="shared" si="4"/>
        <v>-1.1111111111110628E-3</v>
      </c>
    </row>
    <row r="21" spans="1:3" x14ac:dyDescent="0.3">
      <c r="A21">
        <v>30</v>
      </c>
      <c r="B21">
        <f t="shared" si="3"/>
        <v>0.2</v>
      </c>
      <c r="C21">
        <f t="shared" si="4"/>
        <v>1.1111111111110628E-3</v>
      </c>
    </row>
    <row r="22" spans="1:3" x14ac:dyDescent="0.3">
      <c r="A22">
        <v>40</v>
      </c>
      <c r="B22">
        <f t="shared" si="3"/>
        <v>0.6</v>
      </c>
      <c r="C22">
        <f t="shared" si="4"/>
        <v>3.3333333333334103E-3</v>
      </c>
    </row>
    <row r="23" spans="1:3" x14ac:dyDescent="0.3">
      <c r="A23">
        <v>50</v>
      </c>
      <c r="B23">
        <f t="shared" si="3"/>
        <v>1</v>
      </c>
      <c r="C23">
        <f t="shared" si="4"/>
        <v>5.5555555555555358E-3</v>
      </c>
    </row>
    <row r="24" spans="1:3" x14ac:dyDescent="0.3">
      <c r="A24">
        <v>60</v>
      </c>
      <c r="B24">
        <f t="shared" si="3"/>
        <v>1.4000000000000001</v>
      </c>
      <c r="C24">
        <f t="shared" si="4"/>
        <v>7.7777777777778834E-3</v>
      </c>
    </row>
    <row r="25" spans="1:3" x14ac:dyDescent="0.3">
      <c r="A25">
        <v>70</v>
      </c>
      <c r="B25">
        <f t="shared" si="3"/>
        <v>1.8</v>
      </c>
      <c r="C25">
        <f t="shared" si="4"/>
        <v>1.0000000000000009E-2</v>
      </c>
    </row>
    <row r="26" spans="1:3" x14ac:dyDescent="0.3">
      <c r="A26">
        <v>80</v>
      </c>
      <c r="B26">
        <f t="shared" si="3"/>
        <v>2.2000000000000002</v>
      </c>
      <c r="C26">
        <f t="shared" si="4"/>
        <v>1.2222222222222134E-2</v>
      </c>
    </row>
    <row r="27" spans="1:3" x14ac:dyDescent="0.3">
      <c r="A27">
        <v>90</v>
      </c>
      <c r="B27">
        <f t="shared" si="3"/>
        <v>2.6</v>
      </c>
      <c r="C27">
        <f t="shared" si="4"/>
        <v>1.4444444444444482E-2</v>
      </c>
    </row>
    <row r="28" spans="1:3" x14ac:dyDescent="0.3">
      <c r="A28">
        <v>100</v>
      </c>
      <c r="B28">
        <f t="shared" si="3"/>
        <v>3</v>
      </c>
      <c r="C28">
        <f t="shared" si="4"/>
        <v>1.6666666666666607E-2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D. Morris</cp:lastModifiedBy>
  <dcterms:created xsi:type="dcterms:W3CDTF">2015-06-05T18:17:20Z</dcterms:created>
  <dcterms:modified xsi:type="dcterms:W3CDTF">2025-02-14T11:31:53Z</dcterms:modified>
</cp:coreProperties>
</file>