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aran Kumar\Desktop\Supply chain analytics\"/>
    </mc:Choice>
  </mc:AlternateContent>
  <xr:revisionPtr revIDLastSave="0" documentId="13_ncr:1_{4CDCDB45-2B89-4640-9E6C-FAF3386C6580}" xr6:coauthVersionLast="47" xr6:coauthVersionMax="47" xr10:uidLastSave="{00000000-0000-0000-0000-000000000000}"/>
  <bookViews>
    <workbookView xWindow="-108" yWindow="-108" windowWidth="23256" windowHeight="12456" firstSheet="2" activeTab="6" xr2:uid="{00000000-000D-0000-FFFF-FFFF00000000}"/>
  </bookViews>
  <sheets>
    <sheet name="Table of Content" sheetId="3" r:id="rId1"/>
    <sheet name="Data Exhibit-1" sheetId="4" r:id="rId2"/>
    <sheet name="financial" sheetId="7" r:id="rId3"/>
    <sheet name="Regulatory RIsk" sheetId="10" r:id="rId4"/>
    <sheet name="Operations" sheetId="8" r:id="rId5"/>
    <sheet name="Data Management Risk" sheetId="9" r:id="rId6"/>
    <sheet name="Total" sheetId="11" r:id="rId7"/>
  </sheets>
  <definedNames>
    <definedName name="_xlnm._FilterDatabase" localSheetId="1" hidden="1">'Data Exhibit-1'!$A$2:$K$2</definedName>
    <definedName name="_xlchart.v1.0" hidden="1">Operations!$A$2:$A$13</definedName>
    <definedName name="_xlchart.v1.1" hidden="1">Operations!$D$1</definedName>
    <definedName name="_xlchart.v1.2" hidden="1">Operations!$D$2:$D$13</definedName>
    <definedName name="_xlchart.v1.3" hidden="1">Operations!$A$2:$A$13</definedName>
    <definedName name="_xlchart.v1.4" hidden="1">Operations!$D$1</definedName>
    <definedName name="_xlchart.v1.5" hidden="1">Operations!$D$2:$D$13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1" l="1"/>
  <c r="G4" i="11"/>
  <c r="G5" i="11"/>
  <c r="G6" i="11"/>
  <c r="G7" i="11"/>
  <c r="G8" i="11"/>
  <c r="G9" i="11"/>
  <c r="G10" i="11"/>
  <c r="G11" i="11"/>
  <c r="G12" i="11"/>
  <c r="G13" i="11"/>
  <c r="G2" i="11"/>
  <c r="G13" i="10"/>
  <c r="G12" i="10"/>
  <c r="G11" i="10"/>
  <c r="G10" i="10"/>
  <c r="G9" i="10"/>
  <c r="G8" i="10"/>
  <c r="G7" i="10"/>
  <c r="G6" i="10"/>
  <c r="G5" i="10"/>
  <c r="G4" i="10"/>
  <c r="G3" i="10"/>
  <c r="G2" i="10"/>
  <c r="H13" i="9"/>
  <c r="I13" i="9" s="1"/>
  <c r="I12" i="9"/>
  <c r="H12" i="9"/>
  <c r="H11" i="9"/>
  <c r="I11" i="9" s="1"/>
  <c r="H10" i="9"/>
  <c r="I10" i="9" s="1"/>
  <c r="H9" i="9"/>
  <c r="I9" i="9" s="1"/>
  <c r="I8" i="9"/>
  <c r="H8" i="9"/>
  <c r="H7" i="9"/>
  <c r="I7" i="9" s="1"/>
  <c r="H6" i="9"/>
  <c r="I6" i="9" s="1"/>
  <c r="H5" i="9"/>
  <c r="I5" i="9" s="1"/>
  <c r="I4" i="9"/>
  <c r="H4" i="9"/>
  <c r="I3" i="9"/>
  <c r="H3" i="9"/>
  <c r="H2" i="9"/>
  <c r="I2" i="9" s="1"/>
  <c r="D13" i="8"/>
  <c r="D12" i="8"/>
  <c r="D11" i="8"/>
  <c r="D10" i="8"/>
  <c r="D9" i="8"/>
  <c r="D8" i="8"/>
  <c r="D7" i="8"/>
  <c r="D6" i="8"/>
  <c r="D5" i="8"/>
  <c r="D4" i="8"/>
  <c r="D3" i="8"/>
  <c r="D2" i="8"/>
  <c r="I3" i="7"/>
  <c r="I4" i="7"/>
  <c r="I5" i="7"/>
  <c r="I6" i="7"/>
  <c r="I7" i="7"/>
  <c r="I8" i="7"/>
  <c r="I9" i="7"/>
  <c r="I10" i="7"/>
  <c r="I11" i="7"/>
  <c r="I12" i="7"/>
  <c r="I13" i="7"/>
  <c r="I2" i="7"/>
</calcChain>
</file>

<file path=xl/sharedStrings.xml><?xml version="1.0" encoding="utf-8"?>
<sst xmlns="http://schemas.openxmlformats.org/spreadsheetml/2006/main" count="371" uniqueCount="86">
  <si>
    <t xml:space="preserve">Introduction </t>
  </si>
  <si>
    <t>Table of Content</t>
  </si>
  <si>
    <t xml:space="preserve"> </t>
  </si>
  <si>
    <t>Supplier Name</t>
  </si>
  <si>
    <t>Location</t>
  </si>
  <si>
    <t>Revenue</t>
  </si>
  <si>
    <t xml:space="preserve">Cash from Operations </t>
  </si>
  <si>
    <t>Credit Rating</t>
  </si>
  <si>
    <t>S-OTD</t>
  </si>
  <si>
    <t>Single Source</t>
  </si>
  <si>
    <t>IP Protection</t>
  </si>
  <si>
    <t>Data security</t>
  </si>
  <si>
    <t>Labour Unrests</t>
  </si>
  <si>
    <t>Environmental Incidents</t>
  </si>
  <si>
    <t>US</t>
  </si>
  <si>
    <t>$6,040M</t>
  </si>
  <si>
    <t>Y</t>
  </si>
  <si>
    <t>N</t>
  </si>
  <si>
    <t>$8,293M</t>
  </si>
  <si>
    <t>$9,287M</t>
  </si>
  <si>
    <t>India</t>
  </si>
  <si>
    <t>$3,147M</t>
  </si>
  <si>
    <t>China</t>
  </si>
  <si>
    <t>$37,719M</t>
  </si>
  <si>
    <t>$113M</t>
  </si>
  <si>
    <t>$5,379M</t>
  </si>
  <si>
    <t>$10M</t>
  </si>
  <si>
    <t>$2,431M</t>
  </si>
  <si>
    <t>$95M</t>
  </si>
  <si>
    <t>$395M</t>
  </si>
  <si>
    <t>$1,431M</t>
  </si>
  <si>
    <t>Plaxian</t>
  </si>
  <si>
    <t>Optikiet</t>
  </si>
  <si>
    <t>MedicMetric</t>
  </si>
  <si>
    <t>Shale</t>
  </si>
  <si>
    <t>Opticful</t>
  </si>
  <si>
    <t>PharmyLeaf</t>
  </si>
  <si>
    <t>BestOGlass</t>
  </si>
  <si>
    <t>RealGlass</t>
  </si>
  <si>
    <t>Germany</t>
  </si>
  <si>
    <t>Brazil</t>
  </si>
  <si>
    <t>Saanch</t>
  </si>
  <si>
    <t>Philippines</t>
  </si>
  <si>
    <t>Saudi Arabia</t>
  </si>
  <si>
    <t>Italy</t>
  </si>
  <si>
    <t>basicPharm</t>
  </si>
  <si>
    <t>GutesGlas</t>
  </si>
  <si>
    <t>Boavidro</t>
  </si>
  <si>
    <t>Data Exhibit-1</t>
  </si>
  <si>
    <t>Data Exhibit-2</t>
  </si>
  <si>
    <t>Data Exhibit-3</t>
  </si>
  <si>
    <t>Data Exhibit-4</t>
  </si>
  <si>
    <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b/>
        <sz val="12"/>
        <rFont val="Verdana"/>
        <family val="2"/>
      </rPr>
      <t xml:space="preserve">
</t>
    </r>
  </si>
  <si>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</si>
  <si>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r>
      <t>This is the data exhibits that will be accompanying the</t>
    </r>
    <r>
      <rPr>
        <b/>
        <sz val="12"/>
        <color theme="1"/>
        <rFont val="Verdana"/>
        <family val="2"/>
      </rPr>
      <t xml:space="preserve"> "ASCM School Round 2020-21 Case Competition"</t>
    </r>
    <r>
      <rPr>
        <sz val="12"/>
        <color theme="1"/>
        <rFont val="Verdana"/>
        <family val="2"/>
      </rPr>
      <t xml:space="preserve"> to provide clarity on the situation and support on which the solutions should be formed. The data exhibits highlight </t>
    </r>
    <r>
      <rPr>
        <sz val="12"/>
        <rFont val="Verdana"/>
        <family val="2"/>
      </rPr>
      <t>3 main areas: Supplier Risk, Inventory SKU Data, Capacity Constraint.</t>
    </r>
    <r>
      <rPr>
        <sz val="12"/>
        <color theme="1"/>
        <rFont val="Verdana"/>
        <family val="2"/>
      </rPr>
      <t xml:space="preserve"> The data sets in the exhibit are distinct and will provide different insights, which may or may not be codependent among each other.</t>
    </r>
  </si>
  <si>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</si>
  <si>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Data as of 30th Sep'20</t>
  </si>
  <si>
    <r>
      <t xml:space="preserve">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S-OTD - Supplier On-time delivery (S-OTD) performance for the past 12 months
Demand variability (COV) - Demand Coefficient of variance for the past 12 months
Lead Time (days) - Lead time in days to procure the SKU
</t>
    </r>
    <r>
      <rPr>
        <b/>
        <sz val="12"/>
        <rFont val="Verdana"/>
        <family val="2"/>
      </rPr>
      <t xml:space="preserve">Assumptions to be taken into consideration:
</t>
    </r>
    <r>
      <rPr>
        <sz val="12"/>
        <rFont val="Verdana"/>
        <family val="2"/>
      </rPr>
      <t>- The Minimum Order Quantity (MOQ) is equal to one lead-time demand
- The service level targeted can be assumed to be 95%
- The expiry for all the mentioned SKUs is one year</t>
    </r>
  </si>
  <si>
    <t>Financial Risk</t>
  </si>
  <si>
    <t>Operations Risk</t>
  </si>
  <si>
    <t>Data Management Risk</t>
  </si>
  <si>
    <t>Regulatory Risk</t>
  </si>
  <si>
    <t>Credit Scoring</t>
  </si>
  <si>
    <t>Total</t>
  </si>
  <si>
    <t>Revenue Scores</t>
  </si>
  <si>
    <t>CFO Score</t>
  </si>
  <si>
    <t>Credit Score</t>
  </si>
  <si>
    <t>Score</t>
  </si>
  <si>
    <t>Weightage</t>
  </si>
  <si>
    <t>Cash from Operations</t>
  </si>
  <si>
    <t>$5000 to $35000 and above</t>
  </si>
  <si>
    <t>80 to 100</t>
  </si>
  <si>
    <t>60 to 80</t>
  </si>
  <si>
    <t>0 to 60</t>
  </si>
  <si>
    <t>$0 to $299</t>
  </si>
  <si>
    <t>$300 to $4999</t>
  </si>
  <si>
    <t>Cash from operations</t>
  </si>
  <si>
    <t>$0 to $100</t>
  </si>
  <si>
    <t>$101 to $899</t>
  </si>
  <si>
    <t>$900 to $2500</t>
  </si>
  <si>
    <t>$2500 and above</t>
  </si>
  <si>
    <t>Labor Unrestes</t>
  </si>
  <si>
    <t>Data Security</t>
  </si>
  <si>
    <t>Percentage wise</t>
  </si>
  <si>
    <t>Total Scores</t>
  </si>
  <si>
    <t>Regulatory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</si>
</sst>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quot;M&quot;"/>
  </numFmts>
  <fonts count="17" x14ac:knownFonts="1">
    <font>
      <sz val="11"/>
      <color theme="1"/>
      <name val="Calibri"/>
      <family val="2"/>
      <scheme val="minor"/>
    </font>
    <font>
      <sz val="10"/>
      <color theme="1"/>
      <name val="Verdana"/>
      <family val="2"/>
    </font>
    <font>
      <b/>
      <sz val="14"/>
      <color theme="1"/>
      <name val="Verdana"/>
      <family val="2"/>
    </font>
    <font>
      <sz val="12"/>
      <color theme="1"/>
      <name val="Verdana"/>
      <family val="2"/>
    </font>
    <font>
      <b/>
      <sz val="12"/>
      <color theme="1"/>
      <name val="Verdana"/>
      <family val="2"/>
    </font>
    <font>
      <sz val="12"/>
      <name val="Verdana"/>
      <family val="2"/>
    </font>
    <font>
      <b/>
      <sz val="12"/>
      <name val="Verdana"/>
      <family val="2"/>
    </font>
    <font>
      <sz val="11"/>
      <color theme="1"/>
      <name val="Calibri"/>
      <family val="2"/>
      <scheme val="minor"/>
    </font>
    <font>
      <b/>
      <sz val="14"/>
      <color theme="0"/>
      <name val="Verdana"/>
      <family val="2"/>
    </font>
    <font>
      <sz val="9"/>
      <color rgb="FF000000"/>
      <name val="Verdana"/>
      <family val="2"/>
    </font>
    <font>
      <sz val="9"/>
      <color theme="1"/>
      <name val="Verdana"/>
      <family val="2"/>
    </font>
    <font>
      <b/>
      <sz val="9"/>
      <color theme="0"/>
      <name val="Verdana"/>
      <family val="2"/>
    </font>
    <font>
      <sz val="9"/>
      <color rgb="FF0A0A0A"/>
      <name val="Verdana"/>
      <family val="2"/>
    </font>
    <font>
      <b/>
      <sz val="9"/>
      <name val="Verdana"/>
      <family val="2"/>
    </font>
    <font>
      <b/>
      <u/>
      <sz val="9"/>
      <color rgb="FF000000"/>
      <name val="Verdana"/>
      <family val="2"/>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rgb="FFFFFF00"/>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4" fontId="7" fillId="0" borderId="0" applyFont="0" applyFill="0" applyBorder="0" applyAlignment="0" applyProtection="0"/>
  </cellStyleXfs>
  <cellXfs count="54">
    <xf numFmtId="0" fontId="0" fillId="0" borderId="0" xfId="0"/>
    <xf numFmtId="0" fontId="1" fillId="0" borderId="0" xfId="0" applyFont="1" applyAlignment="1">
      <alignment wrapText="1"/>
    </xf>
    <xf numFmtId="0" fontId="5" fillId="0" borderId="10" xfId="0" applyFont="1" applyBorder="1" applyAlignment="1">
      <alignment horizontal="left" vertical="top" wrapText="1"/>
    </xf>
    <xf numFmtId="0" fontId="5" fillId="0" borderId="5" xfId="0" applyFont="1" applyBorder="1" applyAlignment="1">
      <alignment horizontal="left" vertical="top" wrapText="1"/>
    </xf>
    <xf numFmtId="0" fontId="2" fillId="2" borderId="1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10" fillId="0" borderId="0" xfId="0" applyFont="1" applyAlignment="1">
      <alignment horizontal="center" vertical="center" wrapText="1"/>
    </xf>
    <xf numFmtId="0" fontId="11" fillId="3" borderId="1"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0" borderId="4" xfId="0" applyFont="1" applyBorder="1" applyAlignment="1">
      <alignment horizontal="center" vertical="center" wrapText="1"/>
    </xf>
    <xf numFmtId="164" fontId="10" fillId="0" borderId="11" xfId="1" applyNumberFormat="1" applyFont="1" applyBorder="1" applyAlignment="1">
      <alignment horizontal="center" vertical="center"/>
    </xf>
    <xf numFmtId="0" fontId="10" fillId="0" borderId="5" xfId="0" applyFont="1" applyBorder="1" applyAlignment="1">
      <alignment horizontal="center" vertical="center" wrapText="1"/>
    </xf>
    <xf numFmtId="0" fontId="12" fillId="0" borderId="4" xfId="0" applyFont="1" applyBorder="1" applyAlignment="1">
      <alignment horizontal="center" vertical="center" wrapText="1"/>
    </xf>
    <xf numFmtId="164" fontId="10" fillId="0" borderId="0" xfId="1" applyNumberFormat="1" applyFont="1" applyBorder="1" applyAlignment="1">
      <alignment horizontal="center" vertical="center"/>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10" fillId="0" borderId="7" xfId="0" applyFont="1" applyBorder="1" applyAlignment="1">
      <alignment horizontal="center" vertical="center" wrapText="1"/>
    </xf>
    <xf numFmtId="164" fontId="10" fillId="0" borderId="7" xfId="1" applyNumberFormat="1" applyFont="1" applyBorder="1" applyAlignment="1">
      <alignment horizontal="center" vertical="center"/>
    </xf>
    <xf numFmtId="0" fontId="12"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3" fillId="4" borderId="9" xfId="0" applyFont="1" applyFill="1" applyBorder="1" applyAlignment="1">
      <alignment horizontal="center" vertical="center" wrapText="1"/>
    </xf>
    <xf numFmtId="1" fontId="10" fillId="0" borderId="0" xfId="1" applyNumberFormat="1" applyFont="1" applyBorder="1" applyAlignment="1">
      <alignment horizontal="center" vertical="center"/>
    </xf>
    <xf numFmtId="0" fontId="10" fillId="0" borderId="9" xfId="0" applyFont="1" applyBorder="1" applyAlignment="1">
      <alignment horizontal="center" vertical="center" wrapText="1"/>
    </xf>
    <xf numFmtId="164" fontId="10" fillId="0" borderId="9" xfId="1" applyNumberFormat="1" applyFont="1" applyBorder="1" applyAlignment="1">
      <alignment horizontal="center" vertical="center"/>
    </xf>
    <xf numFmtId="0" fontId="12" fillId="0" borderId="9" xfId="0" applyFont="1" applyBorder="1" applyAlignment="1">
      <alignment horizontal="center" vertical="center" wrapText="1"/>
    </xf>
    <xf numFmtId="0" fontId="0" fillId="0" borderId="9" xfId="0" applyBorder="1" applyAlignment="1">
      <alignment horizont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0" fillId="0" borderId="17" xfId="0" applyBorder="1" applyAlignment="1">
      <alignment horizontal="center"/>
    </xf>
    <xf numFmtId="0" fontId="0" fillId="0" borderId="0" xfId="0" applyAlignment="1">
      <alignment horizontal="center"/>
    </xf>
    <xf numFmtId="0" fontId="10" fillId="4" borderId="0" xfId="0" applyFont="1" applyFill="1" applyAlignment="1">
      <alignment horizontal="center" vertical="center" wrapText="1"/>
    </xf>
    <xf numFmtId="0" fontId="0" fillId="4" borderId="0" xfId="0" applyFill="1"/>
    <xf numFmtId="0" fontId="14" fillId="4" borderId="0" xfId="0" applyFont="1" applyFill="1" applyAlignment="1">
      <alignment horizontal="center" vertical="center" wrapText="1"/>
    </xf>
    <xf numFmtId="0" fontId="10" fillId="4" borderId="9" xfId="0" applyFont="1" applyFill="1" applyBorder="1" applyAlignment="1">
      <alignment horizontal="center" vertical="center" wrapText="1"/>
    </xf>
    <xf numFmtId="1" fontId="10" fillId="4" borderId="9" xfId="1" applyNumberFormat="1" applyFont="1" applyFill="1" applyBorder="1" applyAlignment="1">
      <alignment horizontal="center" vertical="center"/>
    </xf>
    <xf numFmtId="0" fontId="2" fillId="2" borderId="16"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3" fillId="4" borderId="19"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0" fillId="4" borderId="9" xfId="0" applyFill="1" applyBorder="1" applyAlignment="1">
      <alignment horizontal="center"/>
    </xf>
    <xf numFmtId="0" fontId="0" fillId="4" borderId="17" xfId="0" applyFill="1" applyBorder="1" applyAlignment="1">
      <alignment horizontal="center"/>
    </xf>
    <xf numFmtId="0" fontId="0" fillId="0" borderId="9" xfId="0" applyBorder="1"/>
    <xf numFmtId="0" fontId="15" fillId="4" borderId="18" xfId="0" applyFont="1" applyFill="1" applyBorder="1" applyAlignment="1">
      <alignment horizontal="center"/>
    </xf>
    <xf numFmtId="0" fontId="15" fillId="4" borderId="19" xfId="0" applyFont="1" applyFill="1" applyBorder="1" applyAlignment="1">
      <alignment horizontal="center"/>
    </xf>
    <xf numFmtId="0" fontId="0" fillId="4" borderId="9" xfId="0" applyFill="1" applyBorder="1" applyAlignment="1">
      <alignment horizontal="center"/>
    </xf>
    <xf numFmtId="0" fontId="16" fillId="4" borderId="9" xfId="0" applyFon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Financial</a:t>
            </a:r>
            <a:r>
              <a:rPr lang="en-US" baseline="0"/>
              <a:t> Scoring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financial!$I$1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financial!$A$2:$A$13</c:f>
              <c:strCache>
                <c:ptCount val="12"/>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strCache>
            </c:strRef>
          </c:cat>
          <c:val>
            <c:numRef>
              <c:f>financial!$I$2:$I$13</c:f>
              <c:numCache>
                <c:formatCode>General</c:formatCode>
                <c:ptCount val="12"/>
                <c:pt idx="0">
                  <c:v>67.5</c:v>
                </c:pt>
                <c:pt idx="1">
                  <c:v>79</c:v>
                </c:pt>
                <c:pt idx="2">
                  <c:v>70.5</c:v>
                </c:pt>
                <c:pt idx="3">
                  <c:v>60.5</c:v>
                </c:pt>
                <c:pt idx="4">
                  <c:v>84</c:v>
                </c:pt>
                <c:pt idx="5">
                  <c:v>52.5</c:v>
                </c:pt>
                <c:pt idx="6">
                  <c:v>52</c:v>
                </c:pt>
                <c:pt idx="7">
                  <c:v>51</c:v>
                </c:pt>
                <c:pt idx="8">
                  <c:v>63</c:v>
                </c:pt>
                <c:pt idx="9">
                  <c:v>45.5</c:v>
                </c:pt>
                <c:pt idx="10">
                  <c:v>58</c:v>
                </c:pt>
                <c:pt idx="11">
                  <c:v>57.5</c:v>
                </c:pt>
              </c:numCache>
            </c:numRef>
          </c:val>
          <c:extLst>
            <c:ext xmlns:c16="http://schemas.microsoft.com/office/drawing/2014/chart" uri="{C3380CC4-5D6E-409C-BE32-E72D297353CC}">
              <c16:uniqueId val="{00000000-EF27-475F-995E-33780AD54CE7}"/>
            </c:ext>
          </c:extLst>
        </c:ser>
        <c:dLbls>
          <c:dLblPos val="outEnd"/>
          <c:showLegendKey val="0"/>
          <c:showVal val="1"/>
          <c:showCatName val="0"/>
          <c:showSerName val="0"/>
          <c:showPercent val="0"/>
          <c:showBubbleSize val="0"/>
        </c:dLbls>
        <c:gapWidth val="219"/>
        <c:overlap val="-27"/>
        <c:axId val="1842894128"/>
        <c:axId val="1842886640"/>
      </c:barChart>
      <c:catAx>
        <c:axId val="184289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886640"/>
        <c:crosses val="autoZero"/>
        <c:auto val="1"/>
        <c:lblAlgn val="ctr"/>
        <c:lblOffset val="100"/>
        <c:noMultiLvlLbl val="0"/>
      </c:catAx>
      <c:valAx>
        <c:axId val="184288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894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'Regulatory RIsk'!$G$1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'Regulatory RIsk'!$A$2:$A$13</c:f>
              <c:strCache>
                <c:ptCount val="12"/>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strCache>
            </c:strRef>
          </c:cat>
          <c:val>
            <c:numRef>
              <c:f>'Regulatory RIsk'!$G$2:$G$13</c:f>
              <c:numCache>
                <c:formatCode>General</c:formatCode>
                <c:ptCount val="12"/>
                <c:pt idx="0">
                  <c:v>70</c:v>
                </c:pt>
                <c:pt idx="1">
                  <c:v>100</c:v>
                </c:pt>
                <c:pt idx="2">
                  <c:v>100</c:v>
                </c:pt>
                <c:pt idx="3">
                  <c:v>100</c:v>
                </c:pt>
                <c:pt idx="4">
                  <c:v>60</c:v>
                </c:pt>
                <c:pt idx="5">
                  <c:v>100</c:v>
                </c:pt>
                <c:pt idx="6">
                  <c:v>100</c:v>
                </c:pt>
                <c:pt idx="7">
                  <c:v>100</c:v>
                </c:pt>
                <c:pt idx="8">
                  <c:v>90</c:v>
                </c:pt>
                <c:pt idx="9">
                  <c:v>100</c:v>
                </c:pt>
                <c:pt idx="10">
                  <c:v>100</c:v>
                </c:pt>
                <c:pt idx="11">
                  <c:v>100</c:v>
                </c:pt>
              </c:numCache>
            </c:numRef>
          </c:val>
          <c:extLst>
            <c:ext xmlns:c16="http://schemas.microsoft.com/office/drawing/2014/chart" uri="{C3380CC4-5D6E-409C-BE32-E72D297353CC}">
              <c16:uniqueId val="{00000000-4E19-44BA-84C0-A8E38E5F45B2}"/>
            </c:ext>
          </c:extLst>
        </c:ser>
        <c:dLbls>
          <c:showLegendKey val="0"/>
          <c:showVal val="0"/>
          <c:showCatName val="0"/>
          <c:showSerName val="0"/>
          <c:showPercent val="0"/>
          <c:showBubbleSize val="0"/>
        </c:dLbls>
        <c:gapWidth val="75"/>
        <c:overlap val="40"/>
        <c:axId val="1791343536"/>
        <c:axId val="1791345200"/>
      </c:barChart>
      <c:catAx>
        <c:axId val="1791343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345200"/>
        <c:crosses val="autoZero"/>
        <c:auto val="1"/>
        <c:lblAlgn val="ctr"/>
        <c:lblOffset val="100"/>
        <c:noMultiLvlLbl val="0"/>
      </c:catAx>
      <c:valAx>
        <c:axId val="1791345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34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'Data Management Risk'!$I$1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Management Risk'!$A$2:$A$13</c:f>
              <c:strCache>
                <c:ptCount val="12"/>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strCache>
            </c:strRef>
          </c:cat>
          <c:val>
            <c:numRef>
              <c:f>'Data Management Risk'!$I$2:$I$13</c:f>
              <c:numCache>
                <c:formatCode>General</c:formatCode>
                <c:ptCount val="12"/>
                <c:pt idx="0">
                  <c:v>66</c:v>
                </c:pt>
                <c:pt idx="1">
                  <c:v>77</c:v>
                </c:pt>
                <c:pt idx="2">
                  <c:v>77</c:v>
                </c:pt>
                <c:pt idx="3">
                  <c:v>81</c:v>
                </c:pt>
                <c:pt idx="4">
                  <c:v>85</c:v>
                </c:pt>
                <c:pt idx="5">
                  <c:v>73</c:v>
                </c:pt>
                <c:pt idx="6">
                  <c:v>70</c:v>
                </c:pt>
                <c:pt idx="7">
                  <c:v>73</c:v>
                </c:pt>
                <c:pt idx="8">
                  <c:v>77</c:v>
                </c:pt>
                <c:pt idx="9">
                  <c:v>65</c:v>
                </c:pt>
                <c:pt idx="10">
                  <c:v>73</c:v>
                </c:pt>
                <c:pt idx="11">
                  <c:v>77</c:v>
                </c:pt>
              </c:numCache>
            </c:numRef>
          </c:val>
          <c:extLst>
            <c:ext xmlns:c16="http://schemas.microsoft.com/office/drawing/2014/chart" uri="{C3380CC4-5D6E-409C-BE32-E72D297353CC}">
              <c16:uniqueId val="{00000000-8239-4FA9-8F7C-DC4AB9948370}"/>
            </c:ext>
          </c:extLst>
        </c:ser>
        <c:dLbls>
          <c:showLegendKey val="0"/>
          <c:showVal val="1"/>
          <c:showCatName val="0"/>
          <c:showSerName val="0"/>
          <c:showPercent val="0"/>
          <c:showBubbleSize val="0"/>
        </c:dLbls>
        <c:gapWidth val="75"/>
        <c:axId val="1639614640"/>
        <c:axId val="1639595920"/>
      </c:barChart>
      <c:catAx>
        <c:axId val="1639614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595920"/>
        <c:crosses val="autoZero"/>
        <c:auto val="1"/>
        <c:lblAlgn val="ctr"/>
        <c:lblOffset val="100"/>
        <c:noMultiLvlLbl val="0"/>
      </c:catAx>
      <c:valAx>
        <c:axId val="1639595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614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Total!$G$1</c:f>
              <c:strCache>
                <c:ptCount val="1"/>
                <c:pt idx="0">
                  <c:v>Total Scores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Total!$A$2:$A$13</c:f>
              <c:strCache>
                <c:ptCount val="12"/>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strCache>
            </c:strRef>
          </c:cat>
          <c:val>
            <c:numRef>
              <c:f>Total!$G$2:$G$13</c:f>
              <c:numCache>
                <c:formatCode>General</c:formatCode>
                <c:ptCount val="12"/>
                <c:pt idx="0">
                  <c:v>70.3</c:v>
                </c:pt>
                <c:pt idx="1">
                  <c:v>85.5</c:v>
                </c:pt>
                <c:pt idx="2">
                  <c:v>79.900000000000006</c:v>
                </c:pt>
                <c:pt idx="3">
                  <c:v>79.400000000000006</c:v>
                </c:pt>
                <c:pt idx="4">
                  <c:v>76.800000000000011</c:v>
                </c:pt>
                <c:pt idx="5">
                  <c:v>74.400000000000006</c:v>
                </c:pt>
                <c:pt idx="6">
                  <c:v>72.599999999999994</c:v>
                </c:pt>
                <c:pt idx="7">
                  <c:v>74.400000000000006</c:v>
                </c:pt>
                <c:pt idx="8">
                  <c:v>76.2</c:v>
                </c:pt>
                <c:pt idx="9">
                  <c:v>70.400000000000006</c:v>
                </c:pt>
                <c:pt idx="10">
                  <c:v>76.599999999999994</c:v>
                </c:pt>
                <c:pt idx="11">
                  <c:v>76.3</c:v>
                </c:pt>
              </c:numCache>
            </c:numRef>
          </c:val>
          <c:extLst>
            <c:ext xmlns:c16="http://schemas.microsoft.com/office/drawing/2014/chart" uri="{C3380CC4-5D6E-409C-BE32-E72D297353CC}">
              <c16:uniqueId val="{00000000-AA38-4D5F-9782-239804DCAD1F}"/>
            </c:ext>
          </c:extLst>
        </c:ser>
        <c:dLbls>
          <c:showLegendKey val="0"/>
          <c:showVal val="1"/>
          <c:showCatName val="0"/>
          <c:showSerName val="0"/>
          <c:showPercent val="0"/>
          <c:showBubbleSize val="0"/>
        </c:dLbls>
        <c:gapWidth val="75"/>
        <c:axId val="1929682848"/>
        <c:axId val="1929686176"/>
      </c:barChart>
      <c:catAx>
        <c:axId val="192968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686176"/>
        <c:crosses val="autoZero"/>
        <c:auto val="1"/>
        <c:lblAlgn val="ctr"/>
        <c:lblOffset val="100"/>
        <c:noMultiLvlLbl val="0"/>
      </c:catAx>
      <c:valAx>
        <c:axId val="1929686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68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Supplier On time delivery performance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Supplier On time delivery performance</a:t>
          </a:r>
        </a:p>
      </cx:txPr>
    </cx:title>
    <cx:plotArea>
      <cx:plotAreaRegion>
        <cx:series layoutId="clusteredColumn" uniqueId="{F0127B3D-6079-4B48-9096-2BE929625CF7}">
          <cx:tx>
            <cx:txData>
              <cx:f>_xlchart.v1.4</cx:f>
              <cx:v>Score</cx:v>
            </cx:txData>
          </cx:tx>
          <cx:dataId val="0"/>
          <cx:layoutPr>
            <cx:aggregation/>
          </cx:layoutPr>
          <cx:axisId val="1"/>
        </cx:series>
        <cx:series layoutId="paretoLine" ownerIdx="0" uniqueId="{9E224165-4B8C-4498-BEE6-76CBB14229E6}">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7620</xdr:colOff>
      <xdr:row>3</xdr:row>
      <xdr:rowOff>22860</xdr:rowOff>
    </xdr:from>
    <xdr:to>
      <xdr:col>16</xdr:col>
      <xdr:colOff>190500</xdr:colOff>
      <xdr:row>15</xdr:row>
      <xdr:rowOff>38100</xdr:rowOff>
    </xdr:to>
    <xdr:graphicFrame macro="">
      <xdr:nvGraphicFramePr>
        <xdr:cNvPr id="5" name="Chart 4">
          <a:extLst>
            <a:ext uri="{FF2B5EF4-FFF2-40B4-BE49-F238E27FC236}">
              <a16:creationId xmlns:a16="http://schemas.microsoft.com/office/drawing/2014/main" id="{9F46E6D4-C0DD-F7AF-7C2A-83AAB7AA4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792480</xdr:colOff>
      <xdr:row>1</xdr:row>
      <xdr:rowOff>175260</xdr:rowOff>
    </xdr:from>
    <xdr:to>
      <xdr:col>14</xdr:col>
      <xdr:colOff>518160</xdr:colOff>
      <xdr:row>15</xdr:row>
      <xdr:rowOff>114300</xdr:rowOff>
    </xdr:to>
    <xdr:graphicFrame macro="">
      <xdr:nvGraphicFramePr>
        <xdr:cNvPr id="2" name="Chart 1">
          <a:extLst>
            <a:ext uri="{FF2B5EF4-FFF2-40B4-BE49-F238E27FC236}">
              <a16:creationId xmlns:a16="http://schemas.microsoft.com/office/drawing/2014/main" id="{2B85B811-ECD8-7570-10DC-7D2A82133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1043940</xdr:colOff>
      <xdr:row>4</xdr:row>
      <xdr:rowOff>167640</xdr:rowOff>
    </xdr:from>
    <xdr:to>
      <xdr:col>8</xdr:col>
      <xdr:colOff>1043940</xdr:colOff>
      <xdr:row>19</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E516275-5D43-181A-9263-9454A00102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75760" y="8991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632460</xdr:colOff>
      <xdr:row>0</xdr:row>
      <xdr:rowOff>83820</xdr:rowOff>
    </xdr:from>
    <xdr:to>
      <xdr:col>14</xdr:col>
      <xdr:colOff>99060</xdr:colOff>
      <xdr:row>15</xdr:row>
      <xdr:rowOff>144780</xdr:rowOff>
    </xdr:to>
    <xdr:graphicFrame macro="">
      <xdr:nvGraphicFramePr>
        <xdr:cNvPr id="2" name="Chart 1">
          <a:extLst>
            <a:ext uri="{FF2B5EF4-FFF2-40B4-BE49-F238E27FC236}">
              <a16:creationId xmlns:a16="http://schemas.microsoft.com/office/drawing/2014/main" id="{12FFFAEE-DFD5-4D10-90FE-28811AF53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3</xdr:row>
      <xdr:rowOff>160020</xdr:rowOff>
    </xdr:from>
    <xdr:to>
      <xdr:col>15</xdr:col>
      <xdr:colOff>304800</xdr:colOff>
      <xdr:row>18</xdr:row>
      <xdr:rowOff>160020</xdr:rowOff>
    </xdr:to>
    <xdr:graphicFrame macro="">
      <xdr:nvGraphicFramePr>
        <xdr:cNvPr id="2" name="Chart 1">
          <a:extLst>
            <a:ext uri="{FF2B5EF4-FFF2-40B4-BE49-F238E27FC236}">
              <a16:creationId xmlns:a16="http://schemas.microsoft.com/office/drawing/2014/main" id="{80100A52-45C5-F9E1-7CD9-3D0C79ABFB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D9"/>
  <sheetViews>
    <sheetView topLeftCell="A6" workbookViewId="0">
      <selection activeCell="C7" sqref="C7"/>
    </sheetView>
  </sheetViews>
  <sheetFormatPr defaultColWidth="9.109375" defaultRowHeight="12.6" x14ac:dyDescent="0.2"/>
  <cols>
    <col min="1" max="1" width="8.109375" style="1" customWidth="1"/>
    <col min="2" max="2" width="25.109375" style="1" customWidth="1"/>
    <col min="3" max="3" width="132.109375" style="1" customWidth="1"/>
    <col min="4" max="16384" width="9.109375" style="1"/>
  </cols>
  <sheetData>
    <row r="2" spans="2:4" ht="13.2" thickBot="1" x14ac:dyDescent="0.25"/>
    <row r="3" spans="2:4" ht="30" customHeight="1" thickBot="1" x14ac:dyDescent="0.25">
      <c r="B3" s="36" t="s">
        <v>0</v>
      </c>
      <c r="C3" s="37"/>
    </row>
    <row r="4" spans="2:4" ht="79.05" customHeight="1" thickBot="1" x14ac:dyDescent="0.25">
      <c r="B4" s="38" t="s">
        <v>54</v>
      </c>
      <c r="C4" s="39"/>
    </row>
    <row r="5" spans="2:4" ht="28.05" customHeight="1" thickBot="1" x14ac:dyDescent="0.25">
      <c r="B5" s="40" t="s">
        <v>1</v>
      </c>
      <c r="C5" s="41"/>
    </row>
    <row r="6" spans="2:4" ht="307.95" customHeight="1" thickBot="1" x14ac:dyDescent="0.25">
      <c r="B6" s="5" t="s">
        <v>48</v>
      </c>
      <c r="C6" s="2" t="s">
        <v>55</v>
      </c>
      <c r="D6" s="1" t="s">
        <v>2</v>
      </c>
    </row>
    <row r="7" spans="2:4" ht="259.05" customHeight="1" thickBot="1" x14ac:dyDescent="0.25">
      <c r="B7" s="4" t="s">
        <v>49</v>
      </c>
      <c r="C7" s="2" t="s">
        <v>57</v>
      </c>
    </row>
    <row r="8" spans="2:4" ht="150" customHeight="1" thickBot="1" x14ac:dyDescent="0.25">
      <c r="B8" s="4" t="s">
        <v>50</v>
      </c>
      <c r="C8" s="3" t="s">
        <v>52</v>
      </c>
    </row>
    <row r="9" spans="2:4" ht="237.6" customHeight="1" thickBot="1" x14ac:dyDescent="0.25">
      <c r="B9" s="4" t="s">
        <v>51</v>
      </c>
      <c r="C9" s="2" t="s">
        <v>53</v>
      </c>
    </row>
  </sheetData>
  <mergeCells count="3">
    <mergeCell ref="B3:C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K15"/>
  <sheetViews>
    <sheetView workbookViewId="0">
      <selection activeCell="K24" sqref="K24"/>
    </sheetView>
  </sheetViews>
  <sheetFormatPr defaultColWidth="8.77734375" defaultRowHeight="11.4" x14ac:dyDescent="0.3"/>
  <cols>
    <col min="1" max="1" width="14.44140625" style="6" bestFit="1" customWidth="1"/>
    <col min="2" max="2" width="12.77734375" style="6" bestFit="1" customWidth="1"/>
    <col min="3" max="3" width="12.33203125" style="6" customWidth="1"/>
    <col min="4" max="4" width="14.109375" style="6" customWidth="1"/>
    <col min="5" max="5" width="11.77734375" style="6" bestFit="1" customWidth="1"/>
    <col min="6" max="6" width="13.6640625" style="6" customWidth="1"/>
    <col min="7" max="7" width="12.109375" style="6" bestFit="1" customWidth="1"/>
    <col min="8" max="8" width="11.77734375" style="6" bestFit="1" customWidth="1"/>
    <col min="9" max="9" width="12.109375" style="6" bestFit="1" customWidth="1"/>
    <col min="10" max="10" width="13.77734375" style="6" bestFit="1" customWidth="1"/>
    <col min="11" max="11" width="18.44140625" style="6" customWidth="1"/>
    <col min="12" max="16384" width="8.77734375" style="6"/>
  </cols>
  <sheetData>
    <row r="1" spans="1:11" ht="15" customHeight="1" thickBot="1" x14ac:dyDescent="0.35">
      <c r="A1" s="43" t="s">
        <v>56</v>
      </c>
      <c r="B1" s="43"/>
      <c r="C1" s="43"/>
      <c r="D1" s="43"/>
      <c r="E1" s="43"/>
      <c r="F1" s="43"/>
      <c r="G1" s="43"/>
      <c r="H1" s="43"/>
      <c r="I1" s="43"/>
      <c r="J1" s="43"/>
      <c r="K1" s="43"/>
    </row>
    <row r="2" spans="1:11" ht="22.8" x14ac:dyDescent="0.3">
      <c r="A2" s="7" t="s">
        <v>3</v>
      </c>
      <c r="B2" s="8" t="s">
        <v>4</v>
      </c>
      <c r="C2" s="8" t="s">
        <v>5</v>
      </c>
      <c r="D2" s="8" t="s">
        <v>6</v>
      </c>
      <c r="E2" s="7" t="s">
        <v>7</v>
      </c>
      <c r="F2" s="8" t="s">
        <v>8</v>
      </c>
      <c r="G2" s="8" t="s">
        <v>9</v>
      </c>
      <c r="H2" s="8" t="s">
        <v>10</v>
      </c>
      <c r="I2" s="7" t="s">
        <v>11</v>
      </c>
      <c r="J2" s="8" t="s">
        <v>12</v>
      </c>
      <c r="K2" s="9" t="s">
        <v>13</v>
      </c>
    </row>
    <row r="3" spans="1:11" x14ac:dyDescent="0.3">
      <c r="A3" s="10" t="s">
        <v>31</v>
      </c>
      <c r="B3" s="6" t="s">
        <v>14</v>
      </c>
      <c r="C3" s="6" t="s">
        <v>15</v>
      </c>
      <c r="D3" s="11">
        <v>354000000</v>
      </c>
      <c r="E3" s="6">
        <v>3</v>
      </c>
      <c r="F3" s="6">
        <v>0.91</v>
      </c>
      <c r="G3" s="6" t="s">
        <v>16</v>
      </c>
      <c r="H3" s="6" t="s">
        <v>17</v>
      </c>
      <c r="I3" s="6">
        <v>9</v>
      </c>
      <c r="J3" s="6" t="s">
        <v>16</v>
      </c>
      <c r="K3" s="12" t="s">
        <v>17</v>
      </c>
    </row>
    <row r="4" spans="1:11" x14ac:dyDescent="0.3">
      <c r="A4" s="13" t="s">
        <v>46</v>
      </c>
      <c r="B4" s="6" t="s">
        <v>39</v>
      </c>
      <c r="C4" s="6" t="s">
        <v>18</v>
      </c>
      <c r="D4" s="14">
        <v>904628910</v>
      </c>
      <c r="E4" s="15">
        <v>3</v>
      </c>
      <c r="F4" s="6">
        <v>0.85</v>
      </c>
      <c r="G4" s="6" t="s">
        <v>17</v>
      </c>
      <c r="H4" s="6" t="s">
        <v>17</v>
      </c>
      <c r="I4" s="15">
        <v>8</v>
      </c>
      <c r="J4" s="6" t="s">
        <v>17</v>
      </c>
      <c r="K4" s="12" t="s">
        <v>17</v>
      </c>
    </row>
    <row r="5" spans="1:11" x14ac:dyDescent="0.3">
      <c r="A5" s="10" t="s">
        <v>47</v>
      </c>
      <c r="B5" s="6" t="s">
        <v>40</v>
      </c>
      <c r="C5" s="6" t="s">
        <v>19</v>
      </c>
      <c r="D5" s="14">
        <v>363900000</v>
      </c>
      <c r="E5" s="6">
        <v>3</v>
      </c>
      <c r="F5" s="6">
        <v>0.63</v>
      </c>
      <c r="G5" s="6" t="s">
        <v>17</v>
      </c>
      <c r="H5" s="6" t="s">
        <v>17</v>
      </c>
      <c r="I5" s="6">
        <v>8</v>
      </c>
      <c r="J5" s="6" t="s">
        <v>17</v>
      </c>
      <c r="K5" s="12" t="s">
        <v>17</v>
      </c>
    </row>
    <row r="6" spans="1:11" x14ac:dyDescent="0.3">
      <c r="A6" s="13" t="s">
        <v>41</v>
      </c>
      <c r="B6" s="6" t="s">
        <v>20</v>
      </c>
      <c r="C6" s="6" t="s">
        <v>21</v>
      </c>
      <c r="D6" s="14">
        <v>435960000</v>
      </c>
      <c r="E6" s="15">
        <v>2</v>
      </c>
      <c r="F6" s="6">
        <v>0.9</v>
      </c>
      <c r="G6" s="6" t="s">
        <v>17</v>
      </c>
      <c r="H6" s="6" t="s">
        <v>17</v>
      </c>
      <c r="I6" s="15">
        <v>9</v>
      </c>
      <c r="J6" s="6" t="s">
        <v>17</v>
      </c>
      <c r="K6" s="12" t="s">
        <v>17</v>
      </c>
    </row>
    <row r="7" spans="1:11" x14ac:dyDescent="0.3">
      <c r="A7" s="10" t="s">
        <v>38</v>
      </c>
      <c r="B7" s="6" t="s">
        <v>22</v>
      </c>
      <c r="C7" s="6" t="s">
        <v>23</v>
      </c>
      <c r="D7" s="14">
        <v>3996000000</v>
      </c>
      <c r="E7" s="6">
        <v>1</v>
      </c>
      <c r="F7" s="6">
        <v>0.82</v>
      </c>
      <c r="G7" s="6" t="s">
        <v>16</v>
      </c>
      <c r="H7" s="6" t="s">
        <v>16</v>
      </c>
      <c r="I7" s="6">
        <v>10</v>
      </c>
      <c r="J7" s="6" t="s">
        <v>16</v>
      </c>
      <c r="K7" s="12" t="s">
        <v>16</v>
      </c>
    </row>
    <row r="8" spans="1:11" x14ac:dyDescent="0.3">
      <c r="A8" s="13" t="s">
        <v>32</v>
      </c>
      <c r="B8" s="6" t="s">
        <v>22</v>
      </c>
      <c r="C8" s="6" t="s">
        <v>24</v>
      </c>
      <c r="D8" s="14">
        <v>23310000</v>
      </c>
      <c r="E8" s="15">
        <v>4</v>
      </c>
      <c r="F8" s="6">
        <v>0.88</v>
      </c>
      <c r="G8" s="6" t="s">
        <v>16</v>
      </c>
      <c r="H8" s="6" t="s">
        <v>16</v>
      </c>
      <c r="I8" s="15">
        <v>7</v>
      </c>
      <c r="J8" s="6" t="s">
        <v>17</v>
      </c>
      <c r="K8" s="12" t="s">
        <v>17</v>
      </c>
    </row>
    <row r="9" spans="1:11" x14ac:dyDescent="0.3">
      <c r="A9" s="10" t="s">
        <v>37</v>
      </c>
      <c r="B9" s="6" t="s">
        <v>14</v>
      </c>
      <c r="C9" s="6" t="s">
        <v>25</v>
      </c>
      <c r="D9" s="14">
        <v>23900000</v>
      </c>
      <c r="E9" s="6">
        <v>2</v>
      </c>
      <c r="F9" s="6">
        <v>0.78</v>
      </c>
      <c r="G9" s="6" t="s">
        <v>16</v>
      </c>
      <c r="H9" s="6" t="s">
        <v>17</v>
      </c>
      <c r="I9" s="6">
        <v>10</v>
      </c>
      <c r="J9" s="6" t="s">
        <v>17</v>
      </c>
      <c r="K9" s="12" t="s">
        <v>17</v>
      </c>
    </row>
    <row r="10" spans="1:11" x14ac:dyDescent="0.3">
      <c r="A10" s="13" t="s">
        <v>33</v>
      </c>
      <c r="B10" s="6" t="s">
        <v>42</v>
      </c>
      <c r="C10" s="6" t="s">
        <v>26</v>
      </c>
      <c r="D10" s="14">
        <v>9500000</v>
      </c>
      <c r="E10" s="15">
        <v>4</v>
      </c>
      <c r="F10" s="6">
        <v>0.94</v>
      </c>
      <c r="G10" s="6" t="s">
        <v>16</v>
      </c>
      <c r="H10" s="6" t="s">
        <v>16</v>
      </c>
      <c r="I10" s="15">
        <v>7</v>
      </c>
      <c r="J10" s="6" t="s">
        <v>17</v>
      </c>
      <c r="K10" s="12" t="s">
        <v>17</v>
      </c>
    </row>
    <row r="11" spans="1:11" x14ac:dyDescent="0.3">
      <c r="A11" s="10" t="s">
        <v>34</v>
      </c>
      <c r="B11" s="6" t="s">
        <v>43</v>
      </c>
      <c r="C11" s="6" t="s">
        <v>27</v>
      </c>
      <c r="D11" s="14">
        <v>309135000</v>
      </c>
      <c r="E11" s="6">
        <v>3</v>
      </c>
      <c r="F11" s="6">
        <v>0.86</v>
      </c>
      <c r="G11" s="6" t="s">
        <v>17</v>
      </c>
      <c r="H11" s="6" t="s">
        <v>17</v>
      </c>
      <c r="I11" s="6">
        <v>8</v>
      </c>
      <c r="J11" s="6" t="s">
        <v>17</v>
      </c>
      <c r="K11" s="12" t="s">
        <v>16</v>
      </c>
    </row>
    <row r="12" spans="1:11" x14ac:dyDescent="0.3">
      <c r="A12" s="13" t="s">
        <v>35</v>
      </c>
      <c r="B12" s="6" t="s">
        <v>44</v>
      </c>
      <c r="C12" s="6" t="s">
        <v>28</v>
      </c>
      <c r="D12" s="14">
        <v>6375600</v>
      </c>
      <c r="E12" s="15">
        <v>3</v>
      </c>
      <c r="F12" s="6">
        <v>0.92</v>
      </c>
      <c r="G12" s="6" t="s">
        <v>17</v>
      </c>
      <c r="H12" s="6" t="s">
        <v>17</v>
      </c>
      <c r="I12" s="15">
        <v>5</v>
      </c>
      <c r="J12" s="6" t="s">
        <v>17</v>
      </c>
      <c r="K12" s="12" t="s">
        <v>17</v>
      </c>
    </row>
    <row r="13" spans="1:11" x14ac:dyDescent="0.3">
      <c r="A13" s="10" t="s">
        <v>45</v>
      </c>
      <c r="B13" s="6" t="s">
        <v>14</v>
      </c>
      <c r="C13" s="6" t="s">
        <v>29</v>
      </c>
      <c r="D13" s="14">
        <v>9000000</v>
      </c>
      <c r="E13" s="6">
        <v>5</v>
      </c>
      <c r="F13" s="6">
        <v>0.88</v>
      </c>
      <c r="G13" s="6" t="s">
        <v>16</v>
      </c>
      <c r="H13" s="6" t="s">
        <v>16</v>
      </c>
      <c r="I13" s="6">
        <v>7</v>
      </c>
      <c r="J13" s="6" t="s">
        <v>17</v>
      </c>
      <c r="K13" s="12" t="s">
        <v>17</v>
      </c>
    </row>
    <row r="14" spans="1:11" ht="12" thickBot="1" x14ac:dyDescent="0.35">
      <c r="A14" s="16" t="s">
        <v>36</v>
      </c>
      <c r="B14" s="17" t="s">
        <v>20</v>
      </c>
      <c r="C14" s="17" t="s">
        <v>30</v>
      </c>
      <c r="D14" s="18">
        <v>340368000</v>
      </c>
      <c r="E14" s="19">
        <v>2</v>
      </c>
      <c r="F14" s="17">
        <v>0.79</v>
      </c>
      <c r="G14" s="17" t="s">
        <v>17</v>
      </c>
      <c r="H14" s="17" t="s">
        <v>17</v>
      </c>
      <c r="I14" s="19">
        <v>8</v>
      </c>
      <c r="J14" s="17" t="s">
        <v>17</v>
      </c>
      <c r="K14" s="20" t="s">
        <v>17</v>
      </c>
    </row>
    <row r="15" spans="1:11" ht="22.8" x14ac:dyDescent="0.3">
      <c r="C15" s="42" t="s">
        <v>58</v>
      </c>
      <c r="D15" s="42"/>
      <c r="E15" s="42"/>
      <c r="F15" s="33" t="s">
        <v>59</v>
      </c>
      <c r="G15" s="42" t="s">
        <v>60</v>
      </c>
      <c r="H15" s="42"/>
      <c r="I15" s="42"/>
      <c r="J15" s="42" t="s">
        <v>61</v>
      </c>
      <c r="K15" s="42"/>
    </row>
  </sheetData>
  <mergeCells count="4">
    <mergeCell ref="C15:E15"/>
    <mergeCell ref="J15:K15"/>
    <mergeCell ref="G15:I15"/>
    <mergeCell ref="A1:K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2D131-1E70-4916-A4C5-AAF0B1B149A6}">
  <dimension ref="A1:O26"/>
  <sheetViews>
    <sheetView workbookViewId="0">
      <selection activeCell="I2" sqref="I2:I13"/>
    </sheetView>
  </sheetViews>
  <sheetFormatPr defaultRowHeight="14.4" x14ac:dyDescent="0.3"/>
  <cols>
    <col min="2" max="2" width="8.6640625" bestFit="1" customWidth="1"/>
    <col min="3" max="3" width="12.33203125" customWidth="1"/>
    <col min="4" max="4" width="19" bestFit="1" customWidth="1"/>
    <col min="5" max="5" width="12.33203125" customWidth="1"/>
    <col min="6" max="6" width="6.109375" bestFit="1" customWidth="1"/>
    <col min="8" max="8" width="14.33203125" customWidth="1"/>
    <col min="9" max="9" width="11.33203125" customWidth="1"/>
    <col min="11" max="11" width="19.5546875" customWidth="1"/>
  </cols>
  <sheetData>
    <row r="1" spans="1:9" ht="22.8" x14ac:dyDescent="0.3">
      <c r="A1" s="21" t="s">
        <v>3</v>
      </c>
      <c r="B1" s="21" t="s">
        <v>4</v>
      </c>
      <c r="C1" s="21" t="s">
        <v>5</v>
      </c>
      <c r="D1" s="21" t="s">
        <v>64</v>
      </c>
      <c r="E1" s="21" t="s">
        <v>6</v>
      </c>
      <c r="F1" s="21" t="s">
        <v>65</v>
      </c>
      <c r="G1" s="21" t="s">
        <v>7</v>
      </c>
      <c r="H1" s="21" t="s">
        <v>66</v>
      </c>
      <c r="I1" s="21" t="s">
        <v>63</v>
      </c>
    </row>
    <row r="2" spans="1:9" x14ac:dyDescent="0.3">
      <c r="A2" s="23" t="s">
        <v>31</v>
      </c>
      <c r="B2" s="23" t="s">
        <v>14</v>
      </c>
      <c r="C2" s="23" t="s">
        <v>15</v>
      </c>
      <c r="D2" s="34">
        <v>85</v>
      </c>
      <c r="E2" s="24">
        <v>354000000</v>
      </c>
      <c r="F2" s="35">
        <v>60</v>
      </c>
      <c r="G2" s="23">
        <v>3</v>
      </c>
      <c r="H2" s="34">
        <v>60</v>
      </c>
      <c r="I2" s="23">
        <f t="shared" ref="I2:I13" si="0">D2*$D$15+F2*$F$15+H2*$H$15</f>
        <v>67.5</v>
      </c>
    </row>
    <row r="3" spans="1:9" ht="22.8" x14ac:dyDescent="0.3">
      <c r="A3" s="25" t="s">
        <v>46</v>
      </c>
      <c r="B3" s="23" t="s">
        <v>39</v>
      </c>
      <c r="C3" s="23" t="s">
        <v>18</v>
      </c>
      <c r="D3" s="34">
        <v>90</v>
      </c>
      <c r="E3" s="24">
        <v>904628910</v>
      </c>
      <c r="F3" s="35">
        <v>80</v>
      </c>
      <c r="G3" s="25">
        <v>3</v>
      </c>
      <c r="H3" s="34">
        <v>60</v>
      </c>
      <c r="I3" s="23">
        <f t="shared" si="0"/>
        <v>79</v>
      </c>
    </row>
    <row r="4" spans="1:9" x14ac:dyDescent="0.3">
      <c r="A4" s="23" t="s">
        <v>47</v>
      </c>
      <c r="B4" s="23" t="s">
        <v>40</v>
      </c>
      <c r="C4" s="23" t="s">
        <v>19</v>
      </c>
      <c r="D4" s="34">
        <v>95</v>
      </c>
      <c r="E4" s="24">
        <v>363900000</v>
      </c>
      <c r="F4" s="35">
        <v>60</v>
      </c>
      <c r="G4" s="23">
        <v>3</v>
      </c>
      <c r="H4" s="34">
        <v>60</v>
      </c>
      <c r="I4" s="23">
        <f t="shared" si="0"/>
        <v>70.5</v>
      </c>
    </row>
    <row r="5" spans="1:9" x14ac:dyDescent="0.3">
      <c r="A5" s="25" t="s">
        <v>41</v>
      </c>
      <c r="B5" s="23" t="s">
        <v>20</v>
      </c>
      <c r="C5" s="23" t="s">
        <v>21</v>
      </c>
      <c r="D5" s="34">
        <v>75</v>
      </c>
      <c r="E5" s="24">
        <v>435960000</v>
      </c>
      <c r="F5" s="35">
        <v>60</v>
      </c>
      <c r="G5" s="25">
        <v>2</v>
      </c>
      <c r="H5" s="34">
        <v>40</v>
      </c>
      <c r="I5" s="23">
        <f t="shared" si="0"/>
        <v>60.5</v>
      </c>
    </row>
    <row r="6" spans="1:9" x14ac:dyDescent="0.3">
      <c r="A6" s="23" t="s">
        <v>38</v>
      </c>
      <c r="B6" s="23" t="s">
        <v>22</v>
      </c>
      <c r="C6" s="23" t="s">
        <v>23</v>
      </c>
      <c r="D6" s="34">
        <v>100</v>
      </c>
      <c r="E6" s="24">
        <v>3996000000</v>
      </c>
      <c r="F6" s="35">
        <v>100</v>
      </c>
      <c r="G6" s="23">
        <v>1</v>
      </c>
      <c r="H6" s="34">
        <v>20</v>
      </c>
      <c r="I6" s="23">
        <f t="shared" si="0"/>
        <v>84</v>
      </c>
    </row>
    <row r="7" spans="1:9" x14ac:dyDescent="0.3">
      <c r="A7" s="25" t="s">
        <v>32</v>
      </c>
      <c r="B7" s="23" t="s">
        <v>22</v>
      </c>
      <c r="C7" s="23" t="s">
        <v>24</v>
      </c>
      <c r="D7" s="34">
        <v>55</v>
      </c>
      <c r="E7" s="24">
        <v>23310000</v>
      </c>
      <c r="F7" s="35">
        <v>40</v>
      </c>
      <c r="G7" s="25">
        <v>4</v>
      </c>
      <c r="H7" s="34">
        <v>80</v>
      </c>
      <c r="I7" s="23">
        <f t="shared" si="0"/>
        <v>52.5</v>
      </c>
    </row>
    <row r="8" spans="1:9" ht="22.8" x14ac:dyDescent="0.3">
      <c r="A8" s="23" t="s">
        <v>37</v>
      </c>
      <c r="B8" s="23" t="s">
        <v>14</v>
      </c>
      <c r="C8" s="23" t="s">
        <v>25</v>
      </c>
      <c r="D8" s="34">
        <v>80</v>
      </c>
      <c r="E8" s="24">
        <v>23900000</v>
      </c>
      <c r="F8" s="35">
        <v>40</v>
      </c>
      <c r="G8" s="23">
        <v>2</v>
      </c>
      <c r="H8" s="34">
        <v>40</v>
      </c>
      <c r="I8" s="23">
        <f t="shared" si="0"/>
        <v>52</v>
      </c>
    </row>
    <row r="9" spans="1:9" ht="22.8" x14ac:dyDescent="0.3">
      <c r="A9" s="25" t="s">
        <v>33</v>
      </c>
      <c r="B9" s="23" t="s">
        <v>42</v>
      </c>
      <c r="C9" s="23" t="s">
        <v>26</v>
      </c>
      <c r="D9" s="34">
        <v>50</v>
      </c>
      <c r="E9" s="24">
        <v>9500000</v>
      </c>
      <c r="F9" s="35">
        <v>40</v>
      </c>
      <c r="G9" s="25">
        <v>4</v>
      </c>
      <c r="H9" s="34">
        <v>80</v>
      </c>
      <c r="I9" s="23">
        <f t="shared" si="0"/>
        <v>51</v>
      </c>
    </row>
    <row r="10" spans="1:9" ht="22.8" x14ac:dyDescent="0.3">
      <c r="A10" s="23" t="s">
        <v>34</v>
      </c>
      <c r="B10" s="23" t="s">
        <v>43</v>
      </c>
      <c r="C10" s="23" t="s">
        <v>27</v>
      </c>
      <c r="D10" s="34">
        <v>70</v>
      </c>
      <c r="E10" s="24">
        <v>309135000</v>
      </c>
      <c r="F10" s="35">
        <v>60</v>
      </c>
      <c r="G10" s="23">
        <v>3</v>
      </c>
      <c r="H10" s="34">
        <v>60</v>
      </c>
      <c r="I10" s="23">
        <f t="shared" si="0"/>
        <v>63</v>
      </c>
    </row>
    <row r="11" spans="1:9" x14ac:dyDescent="0.3">
      <c r="A11" s="25" t="s">
        <v>35</v>
      </c>
      <c r="B11" s="23" t="s">
        <v>44</v>
      </c>
      <c r="C11" s="23" t="s">
        <v>28</v>
      </c>
      <c r="D11" s="34">
        <v>45</v>
      </c>
      <c r="E11" s="24">
        <v>6375600</v>
      </c>
      <c r="F11" s="35">
        <v>40</v>
      </c>
      <c r="G11" s="25">
        <v>3</v>
      </c>
      <c r="H11" s="34">
        <v>60</v>
      </c>
      <c r="I11" s="23">
        <f t="shared" si="0"/>
        <v>45.5</v>
      </c>
    </row>
    <row r="12" spans="1:9" ht="22.8" x14ac:dyDescent="0.3">
      <c r="A12" s="23" t="s">
        <v>45</v>
      </c>
      <c r="B12" s="23" t="s">
        <v>14</v>
      </c>
      <c r="C12" s="23" t="s">
        <v>29</v>
      </c>
      <c r="D12" s="34">
        <v>60</v>
      </c>
      <c r="E12" s="24">
        <v>9000000</v>
      </c>
      <c r="F12" s="35">
        <v>40</v>
      </c>
      <c r="G12" s="23">
        <v>5</v>
      </c>
      <c r="H12" s="34">
        <v>100</v>
      </c>
      <c r="I12" s="23">
        <f t="shared" si="0"/>
        <v>58</v>
      </c>
    </row>
    <row r="13" spans="1:9" ht="22.8" x14ac:dyDescent="0.3">
      <c r="A13" s="25" t="s">
        <v>36</v>
      </c>
      <c r="B13" s="23" t="s">
        <v>20</v>
      </c>
      <c r="C13" s="23" t="s">
        <v>30</v>
      </c>
      <c r="D13" s="34">
        <v>65</v>
      </c>
      <c r="E13" s="24">
        <v>340368000</v>
      </c>
      <c r="F13" s="35">
        <v>60</v>
      </c>
      <c r="G13" s="25">
        <v>2</v>
      </c>
      <c r="H13" s="34">
        <v>40</v>
      </c>
      <c r="I13" s="23">
        <f t="shared" si="0"/>
        <v>57.5</v>
      </c>
    </row>
    <row r="14" spans="1:9" x14ac:dyDescent="0.3">
      <c r="A14" s="15"/>
      <c r="B14" s="6"/>
      <c r="C14" s="6"/>
      <c r="D14" s="6"/>
      <c r="E14" s="14"/>
      <c r="F14" s="22"/>
      <c r="G14" s="15"/>
      <c r="H14" s="6"/>
      <c r="I14" s="6"/>
    </row>
    <row r="15" spans="1:9" x14ac:dyDescent="0.3">
      <c r="A15" s="6"/>
      <c r="B15" s="6"/>
      <c r="C15" s="6"/>
      <c r="D15" s="31">
        <v>0.3</v>
      </c>
      <c r="E15" s="6"/>
      <c r="F15" s="31">
        <v>0.5</v>
      </c>
      <c r="G15" s="6"/>
      <c r="H15" s="31">
        <v>0.2</v>
      </c>
      <c r="I15" s="6"/>
    </row>
    <row r="16" spans="1:9" x14ac:dyDescent="0.3">
      <c r="A16" s="6"/>
      <c r="B16" s="6"/>
      <c r="C16" s="6"/>
      <c r="D16" s="6"/>
      <c r="E16" s="6"/>
      <c r="F16" s="6"/>
      <c r="G16" s="6"/>
      <c r="H16" s="6"/>
      <c r="I16" s="6"/>
    </row>
    <row r="17" spans="1:15" x14ac:dyDescent="0.3">
      <c r="A17" s="6"/>
      <c r="B17" s="6"/>
      <c r="C17" s="6"/>
      <c r="D17" s="6"/>
      <c r="E17" s="6"/>
      <c r="F17" s="6"/>
      <c r="G17" s="6"/>
      <c r="H17" s="6"/>
      <c r="I17" s="6"/>
    </row>
    <row r="18" spans="1:15" x14ac:dyDescent="0.3">
      <c r="A18" s="6"/>
      <c r="B18" s="6"/>
      <c r="C18" s="6"/>
      <c r="D18" s="6"/>
      <c r="E18" s="6"/>
      <c r="F18" s="6"/>
      <c r="G18" s="6"/>
      <c r="H18" s="6"/>
      <c r="I18" s="6"/>
    </row>
    <row r="19" spans="1:15" x14ac:dyDescent="0.3">
      <c r="A19" s="6"/>
      <c r="B19" s="6"/>
      <c r="C19" s="6"/>
      <c r="D19" s="6"/>
      <c r="E19" s="6"/>
      <c r="F19" s="6"/>
      <c r="G19" s="6"/>
      <c r="H19" s="6"/>
      <c r="I19" s="6"/>
    </row>
    <row r="20" spans="1:15" x14ac:dyDescent="0.3">
      <c r="A20" s="6"/>
      <c r="B20" s="6"/>
      <c r="C20" s="6"/>
      <c r="D20" s="6"/>
      <c r="E20" s="6"/>
      <c r="F20" s="6"/>
      <c r="G20" s="6"/>
      <c r="H20" s="6"/>
      <c r="I20" s="6"/>
    </row>
    <row r="21" spans="1:15" ht="14.4" customHeight="1" x14ac:dyDescent="0.3">
      <c r="A21" s="6"/>
      <c r="B21" s="6"/>
      <c r="C21" s="6"/>
      <c r="D21" s="44" t="s">
        <v>68</v>
      </c>
      <c r="E21" s="45"/>
      <c r="F21" s="6"/>
      <c r="G21" s="6"/>
      <c r="H21" s="44" t="s">
        <v>5</v>
      </c>
      <c r="I21" s="45"/>
      <c r="J21" s="30"/>
      <c r="K21" s="44" t="s">
        <v>76</v>
      </c>
      <c r="L21" s="45"/>
      <c r="M21" s="30"/>
      <c r="N21" s="44" t="s">
        <v>7</v>
      </c>
      <c r="O21" s="45"/>
    </row>
    <row r="22" spans="1:15" ht="34.200000000000003" x14ac:dyDescent="0.3">
      <c r="A22" s="6"/>
      <c r="B22" s="6"/>
      <c r="C22" s="6"/>
      <c r="D22" s="23" t="s">
        <v>5</v>
      </c>
      <c r="E22" s="23">
        <v>0.3</v>
      </c>
      <c r="F22" s="6"/>
      <c r="G22" s="6"/>
      <c r="H22" s="23" t="s">
        <v>70</v>
      </c>
      <c r="I22" s="23" t="s">
        <v>71</v>
      </c>
      <c r="J22" s="30"/>
      <c r="K22" s="23" t="s">
        <v>77</v>
      </c>
      <c r="L22" s="23">
        <v>40</v>
      </c>
      <c r="M22" s="30"/>
      <c r="N22" s="23">
        <v>1</v>
      </c>
      <c r="O22" s="23">
        <v>20</v>
      </c>
    </row>
    <row r="23" spans="1:15" x14ac:dyDescent="0.3">
      <c r="D23" s="26" t="s">
        <v>69</v>
      </c>
      <c r="E23" s="26">
        <v>0.5</v>
      </c>
      <c r="F23" s="30"/>
      <c r="G23" s="30"/>
      <c r="H23" s="26" t="s">
        <v>75</v>
      </c>
      <c r="I23" s="26" t="s">
        <v>72</v>
      </c>
      <c r="J23" s="30"/>
      <c r="K23" s="26" t="s">
        <v>78</v>
      </c>
      <c r="L23" s="26">
        <v>60</v>
      </c>
      <c r="M23" s="30"/>
      <c r="N23" s="26">
        <v>2</v>
      </c>
      <c r="O23" s="26">
        <v>40</v>
      </c>
    </row>
    <row r="24" spans="1:15" ht="22.8" customHeight="1" x14ac:dyDescent="0.3">
      <c r="D24" s="23" t="s">
        <v>62</v>
      </c>
      <c r="E24" s="26">
        <v>0.2</v>
      </c>
      <c r="F24" s="30"/>
      <c r="G24" s="30"/>
      <c r="H24" s="23" t="s">
        <v>74</v>
      </c>
      <c r="I24" s="26" t="s">
        <v>73</v>
      </c>
      <c r="J24" s="30"/>
      <c r="K24" s="23" t="s">
        <v>79</v>
      </c>
      <c r="L24" s="26">
        <v>80</v>
      </c>
      <c r="M24" s="30"/>
      <c r="N24" s="23">
        <v>3</v>
      </c>
      <c r="O24" s="26">
        <v>60</v>
      </c>
    </row>
    <row r="25" spans="1:15" ht="14.4" customHeight="1" x14ac:dyDescent="0.3">
      <c r="D25" s="30"/>
      <c r="E25" s="30"/>
      <c r="F25" s="30"/>
      <c r="G25" s="30"/>
      <c r="H25" s="30"/>
      <c r="I25" s="30"/>
      <c r="J25" s="30"/>
      <c r="K25" s="23" t="s">
        <v>80</v>
      </c>
      <c r="L25" s="26">
        <v>100</v>
      </c>
      <c r="M25" s="30"/>
      <c r="N25" s="23">
        <v>4</v>
      </c>
      <c r="O25" s="26">
        <v>80</v>
      </c>
    </row>
    <row r="26" spans="1:15" x14ac:dyDescent="0.3">
      <c r="D26" s="30"/>
      <c r="E26" s="30"/>
      <c r="F26" s="30"/>
      <c r="G26" s="30"/>
      <c r="H26" s="30"/>
      <c r="I26" s="30"/>
      <c r="J26" s="30"/>
      <c r="K26" s="30"/>
      <c r="L26" s="30"/>
      <c r="M26" s="30"/>
      <c r="N26" s="23">
        <v>5</v>
      </c>
      <c r="O26" s="23">
        <v>100</v>
      </c>
    </row>
  </sheetData>
  <mergeCells count="4">
    <mergeCell ref="D21:E21"/>
    <mergeCell ref="H21:I21"/>
    <mergeCell ref="K21:L21"/>
    <mergeCell ref="N21:O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FB6D8-6AF1-44EC-8563-76AD3440C6FC}">
  <dimension ref="A1:H29"/>
  <sheetViews>
    <sheetView workbookViewId="0">
      <selection activeCell="H11" sqref="H11"/>
    </sheetView>
  </sheetViews>
  <sheetFormatPr defaultColWidth="11.77734375" defaultRowHeight="16.95" customHeight="1" x14ac:dyDescent="0.3"/>
  <cols>
    <col min="1" max="1" width="11" bestFit="1" customWidth="1"/>
    <col min="3" max="3" width="8.21875" bestFit="1" customWidth="1"/>
    <col min="4" max="4" width="6.33203125" bestFit="1" customWidth="1"/>
    <col min="5" max="5" width="10.77734375" bestFit="1" customWidth="1"/>
    <col min="6" max="6" width="6.33203125" bestFit="1" customWidth="1"/>
    <col min="7" max="7" width="20.77734375" bestFit="1" customWidth="1"/>
  </cols>
  <sheetData>
    <row r="1" spans="1:7" ht="34.200000000000003" x14ac:dyDescent="0.3">
      <c r="A1" s="21" t="s">
        <v>3</v>
      </c>
      <c r="B1" s="21" t="s">
        <v>4</v>
      </c>
      <c r="C1" s="21" t="s">
        <v>12</v>
      </c>
      <c r="D1" s="21" t="s">
        <v>67</v>
      </c>
      <c r="E1" s="21" t="s">
        <v>13</v>
      </c>
      <c r="F1" s="21" t="s">
        <v>67</v>
      </c>
      <c r="G1" s="21" t="s">
        <v>63</v>
      </c>
    </row>
    <row r="2" spans="1:7" ht="16.95" customHeight="1" x14ac:dyDescent="0.3">
      <c r="A2" s="23" t="s">
        <v>31</v>
      </c>
      <c r="B2" s="23" t="s">
        <v>14</v>
      </c>
      <c r="C2" s="23" t="s">
        <v>16</v>
      </c>
      <c r="D2" s="34">
        <v>60</v>
      </c>
      <c r="E2" s="23" t="s">
        <v>17</v>
      </c>
      <c r="F2" s="47">
        <v>100</v>
      </c>
      <c r="G2" s="26">
        <f>D2*$D$15+F2*$F$15</f>
        <v>70</v>
      </c>
    </row>
    <row r="3" spans="1:7" ht="14.4" x14ac:dyDescent="0.3">
      <c r="A3" s="25" t="s">
        <v>46</v>
      </c>
      <c r="B3" s="23" t="s">
        <v>39</v>
      </c>
      <c r="C3" s="23" t="s">
        <v>17</v>
      </c>
      <c r="D3" s="34">
        <v>100</v>
      </c>
      <c r="E3" s="23" t="s">
        <v>17</v>
      </c>
      <c r="F3" s="47">
        <v>100</v>
      </c>
      <c r="G3" s="26">
        <f t="shared" ref="G3:G13" si="0">D3*$D$15+F3*$F$15</f>
        <v>100</v>
      </c>
    </row>
    <row r="4" spans="1:7" ht="16.95" customHeight="1" x14ac:dyDescent="0.3">
      <c r="A4" s="23" t="s">
        <v>47</v>
      </c>
      <c r="B4" s="23" t="s">
        <v>40</v>
      </c>
      <c r="C4" s="23" t="s">
        <v>17</v>
      </c>
      <c r="D4" s="34">
        <v>100</v>
      </c>
      <c r="E4" s="23" t="s">
        <v>17</v>
      </c>
      <c r="F4" s="47">
        <v>100</v>
      </c>
      <c r="G4" s="26">
        <f t="shared" si="0"/>
        <v>100</v>
      </c>
    </row>
    <row r="5" spans="1:7" ht="16.95" customHeight="1" x14ac:dyDescent="0.3">
      <c r="A5" s="25" t="s">
        <v>41</v>
      </c>
      <c r="B5" s="23" t="s">
        <v>20</v>
      </c>
      <c r="C5" s="23" t="s">
        <v>17</v>
      </c>
      <c r="D5" s="34">
        <v>100</v>
      </c>
      <c r="E5" s="23" t="s">
        <v>17</v>
      </c>
      <c r="F5" s="47">
        <v>100</v>
      </c>
      <c r="G5" s="26">
        <f t="shared" si="0"/>
        <v>100</v>
      </c>
    </row>
    <row r="6" spans="1:7" ht="16.95" customHeight="1" x14ac:dyDescent="0.3">
      <c r="A6" s="23" t="s">
        <v>38</v>
      </c>
      <c r="B6" s="23" t="s">
        <v>22</v>
      </c>
      <c r="C6" s="23" t="s">
        <v>16</v>
      </c>
      <c r="D6" s="34">
        <v>60</v>
      </c>
      <c r="E6" s="23" t="s">
        <v>16</v>
      </c>
      <c r="F6" s="47">
        <v>60</v>
      </c>
      <c r="G6" s="26">
        <f t="shared" si="0"/>
        <v>60</v>
      </c>
    </row>
    <row r="7" spans="1:7" ht="16.95" customHeight="1" x14ac:dyDescent="0.3">
      <c r="A7" s="25" t="s">
        <v>32</v>
      </c>
      <c r="B7" s="23" t="s">
        <v>22</v>
      </c>
      <c r="C7" s="23" t="s">
        <v>17</v>
      </c>
      <c r="D7" s="34">
        <v>100</v>
      </c>
      <c r="E7" s="23" t="s">
        <v>17</v>
      </c>
      <c r="F7" s="47">
        <v>100</v>
      </c>
      <c r="G7" s="26">
        <f t="shared" si="0"/>
        <v>100</v>
      </c>
    </row>
    <row r="8" spans="1:7" ht="14.4" x14ac:dyDescent="0.3">
      <c r="A8" s="23" t="s">
        <v>37</v>
      </c>
      <c r="B8" s="23" t="s">
        <v>14</v>
      </c>
      <c r="C8" s="23" t="s">
        <v>17</v>
      </c>
      <c r="D8" s="34">
        <v>100</v>
      </c>
      <c r="E8" s="23" t="s">
        <v>17</v>
      </c>
      <c r="F8" s="47">
        <v>100</v>
      </c>
      <c r="G8" s="26">
        <f t="shared" si="0"/>
        <v>100</v>
      </c>
    </row>
    <row r="9" spans="1:7" ht="14.4" x14ac:dyDescent="0.3">
      <c r="A9" s="25" t="s">
        <v>33</v>
      </c>
      <c r="B9" s="23" t="s">
        <v>42</v>
      </c>
      <c r="C9" s="23" t="s">
        <v>17</v>
      </c>
      <c r="D9" s="34">
        <v>100</v>
      </c>
      <c r="E9" s="23" t="s">
        <v>17</v>
      </c>
      <c r="F9" s="47">
        <v>100</v>
      </c>
      <c r="G9" s="26">
        <f t="shared" si="0"/>
        <v>100</v>
      </c>
    </row>
    <row r="10" spans="1:7" ht="14.4" x14ac:dyDescent="0.3">
      <c r="A10" s="23" t="s">
        <v>34</v>
      </c>
      <c r="B10" s="23" t="s">
        <v>43</v>
      </c>
      <c r="C10" s="23" t="s">
        <v>17</v>
      </c>
      <c r="D10" s="46">
        <v>100</v>
      </c>
      <c r="E10" s="27" t="s">
        <v>16</v>
      </c>
      <c r="F10" s="48">
        <v>60</v>
      </c>
      <c r="G10" s="29">
        <f t="shared" si="0"/>
        <v>90</v>
      </c>
    </row>
    <row r="11" spans="1:7" ht="16.95" customHeight="1" x14ac:dyDescent="0.3">
      <c r="A11" s="25" t="s">
        <v>35</v>
      </c>
      <c r="B11" s="23" t="s">
        <v>44</v>
      </c>
      <c r="C11" s="28" t="s">
        <v>17</v>
      </c>
      <c r="D11" s="34">
        <v>100</v>
      </c>
      <c r="E11" s="23" t="s">
        <v>17</v>
      </c>
      <c r="F11" s="47">
        <v>100</v>
      </c>
      <c r="G11" s="26">
        <f t="shared" si="0"/>
        <v>100</v>
      </c>
    </row>
    <row r="12" spans="1:7" ht="14.4" x14ac:dyDescent="0.3">
      <c r="A12" s="23" t="s">
        <v>45</v>
      </c>
      <c r="B12" s="23" t="s">
        <v>14</v>
      </c>
      <c r="C12" s="28" t="s">
        <v>17</v>
      </c>
      <c r="D12" s="34">
        <v>100</v>
      </c>
      <c r="E12" s="23" t="s">
        <v>17</v>
      </c>
      <c r="F12" s="47">
        <v>100</v>
      </c>
      <c r="G12" s="26">
        <f t="shared" si="0"/>
        <v>100</v>
      </c>
    </row>
    <row r="13" spans="1:7" ht="14.4" x14ac:dyDescent="0.3">
      <c r="A13" s="25" t="s">
        <v>36</v>
      </c>
      <c r="B13" s="23" t="s">
        <v>20</v>
      </c>
      <c r="C13" s="28" t="s">
        <v>17</v>
      </c>
      <c r="D13" s="34">
        <v>100</v>
      </c>
      <c r="E13" s="23" t="s">
        <v>17</v>
      </c>
      <c r="F13" s="47">
        <v>100</v>
      </c>
      <c r="G13" s="26">
        <f t="shared" si="0"/>
        <v>100</v>
      </c>
    </row>
    <row r="14" spans="1:7" ht="16.95" customHeight="1" x14ac:dyDescent="0.3">
      <c r="A14" s="15"/>
      <c r="B14" s="6"/>
      <c r="C14" s="6"/>
      <c r="D14" s="6"/>
      <c r="E14" s="6"/>
    </row>
    <row r="15" spans="1:7" ht="16.95" customHeight="1" x14ac:dyDescent="0.3">
      <c r="D15" s="31">
        <v>0.75</v>
      </c>
      <c r="F15" s="32">
        <v>0.25</v>
      </c>
    </row>
    <row r="18" spans="7:8" ht="16.95" customHeight="1" x14ac:dyDescent="0.3">
      <c r="G18" s="50" t="s">
        <v>68</v>
      </c>
      <c r="H18" s="51"/>
    </row>
    <row r="19" spans="7:8" ht="16.95" customHeight="1" x14ac:dyDescent="0.3">
      <c r="G19" s="49" t="s">
        <v>12</v>
      </c>
      <c r="H19" s="49">
        <v>0.75</v>
      </c>
    </row>
    <row r="20" spans="7:8" ht="16.95" customHeight="1" x14ac:dyDescent="0.3">
      <c r="G20" s="49" t="s">
        <v>13</v>
      </c>
      <c r="H20" s="49">
        <v>0.25</v>
      </c>
    </row>
    <row r="23" spans="7:8" ht="16.95" customHeight="1" x14ac:dyDescent="0.3">
      <c r="G23" s="50" t="s">
        <v>81</v>
      </c>
      <c r="H23" s="51"/>
    </row>
    <row r="24" spans="7:8" ht="16.95" customHeight="1" x14ac:dyDescent="0.3">
      <c r="G24" s="49" t="s">
        <v>16</v>
      </c>
      <c r="H24" s="49">
        <v>60</v>
      </c>
    </row>
    <row r="25" spans="7:8" ht="16.95" customHeight="1" x14ac:dyDescent="0.3">
      <c r="G25" s="49" t="s">
        <v>17</v>
      </c>
      <c r="H25" s="49">
        <v>100</v>
      </c>
    </row>
    <row r="27" spans="7:8" ht="16.95" customHeight="1" x14ac:dyDescent="0.3">
      <c r="G27" s="50" t="s">
        <v>13</v>
      </c>
      <c r="H27" s="51"/>
    </row>
    <row r="28" spans="7:8" ht="16.95" customHeight="1" x14ac:dyDescent="0.3">
      <c r="G28" s="49" t="s">
        <v>16</v>
      </c>
      <c r="H28" s="49">
        <v>60</v>
      </c>
    </row>
    <row r="29" spans="7:8" ht="16.95" customHeight="1" x14ac:dyDescent="0.3">
      <c r="G29" s="49" t="s">
        <v>17</v>
      </c>
      <c r="H29" s="49">
        <v>100</v>
      </c>
    </row>
  </sheetData>
  <mergeCells count="3">
    <mergeCell ref="G18:H18"/>
    <mergeCell ref="G23:H23"/>
    <mergeCell ref="G27:H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ECD0-7E91-474B-A58C-339755593C3A}">
  <dimension ref="A1:D13"/>
  <sheetViews>
    <sheetView workbookViewId="0">
      <selection activeCell="D2" sqref="D2:D13"/>
    </sheetView>
  </sheetViews>
  <sheetFormatPr defaultColWidth="16.6640625" defaultRowHeight="14.55" customHeight="1" x14ac:dyDescent="0.3"/>
  <cols>
    <col min="1" max="1" width="14.6640625" bestFit="1" customWidth="1"/>
    <col min="2" max="2" width="11.77734375" bestFit="1" customWidth="1"/>
    <col min="3" max="3" width="7.21875" bestFit="1" customWidth="1"/>
    <col min="4" max="4" width="12" customWidth="1"/>
  </cols>
  <sheetData>
    <row r="1" spans="1:4" ht="14.4" x14ac:dyDescent="0.3">
      <c r="A1" s="21" t="s">
        <v>3</v>
      </c>
      <c r="B1" s="21" t="s">
        <v>4</v>
      </c>
      <c r="C1" s="21" t="s">
        <v>8</v>
      </c>
      <c r="D1" s="21" t="s">
        <v>67</v>
      </c>
    </row>
    <row r="2" spans="1:4" ht="14.55" customHeight="1" x14ac:dyDescent="0.3">
      <c r="A2" s="23" t="s">
        <v>31</v>
      </c>
      <c r="B2" s="23" t="s">
        <v>14</v>
      </c>
      <c r="C2" s="23">
        <v>0.91</v>
      </c>
      <c r="D2" s="26">
        <f>C2*100</f>
        <v>91</v>
      </c>
    </row>
    <row r="3" spans="1:4" ht="14.4" x14ac:dyDescent="0.3">
      <c r="A3" s="25" t="s">
        <v>46</v>
      </c>
      <c r="B3" s="23" t="s">
        <v>39</v>
      </c>
      <c r="C3" s="23">
        <v>0.85</v>
      </c>
      <c r="D3" s="26">
        <f t="shared" ref="D3:D13" si="0">C3*100</f>
        <v>85</v>
      </c>
    </row>
    <row r="4" spans="1:4" ht="14.55" customHeight="1" x14ac:dyDescent="0.3">
      <c r="A4" s="23" t="s">
        <v>47</v>
      </c>
      <c r="B4" s="23" t="s">
        <v>40</v>
      </c>
      <c r="C4" s="23">
        <v>0.63</v>
      </c>
      <c r="D4" s="26">
        <f t="shared" si="0"/>
        <v>63</v>
      </c>
    </row>
    <row r="5" spans="1:4" ht="14.55" customHeight="1" x14ac:dyDescent="0.3">
      <c r="A5" s="25" t="s">
        <v>41</v>
      </c>
      <c r="B5" s="23" t="s">
        <v>20</v>
      </c>
      <c r="C5" s="23">
        <v>0.9</v>
      </c>
      <c r="D5" s="26">
        <f t="shared" si="0"/>
        <v>90</v>
      </c>
    </row>
    <row r="6" spans="1:4" ht="14.55" customHeight="1" x14ac:dyDescent="0.3">
      <c r="A6" s="23" t="s">
        <v>38</v>
      </c>
      <c r="B6" s="23" t="s">
        <v>22</v>
      </c>
      <c r="C6" s="23">
        <v>0.82</v>
      </c>
      <c r="D6" s="26">
        <f t="shared" si="0"/>
        <v>82</v>
      </c>
    </row>
    <row r="7" spans="1:4" ht="14.55" customHeight="1" x14ac:dyDescent="0.3">
      <c r="A7" s="25" t="s">
        <v>32</v>
      </c>
      <c r="B7" s="23" t="s">
        <v>22</v>
      </c>
      <c r="C7" s="23">
        <v>0.88</v>
      </c>
      <c r="D7" s="26">
        <f t="shared" si="0"/>
        <v>88</v>
      </c>
    </row>
    <row r="8" spans="1:4" ht="14.4" x14ac:dyDescent="0.3">
      <c r="A8" s="23" t="s">
        <v>37</v>
      </c>
      <c r="B8" s="23" t="s">
        <v>14</v>
      </c>
      <c r="C8" s="23">
        <v>0.78</v>
      </c>
      <c r="D8" s="26">
        <f t="shared" si="0"/>
        <v>78</v>
      </c>
    </row>
    <row r="9" spans="1:4" ht="14.4" x14ac:dyDescent="0.3">
      <c r="A9" s="25" t="s">
        <v>33</v>
      </c>
      <c r="B9" s="23" t="s">
        <v>42</v>
      </c>
      <c r="C9" s="23">
        <v>0.94</v>
      </c>
      <c r="D9" s="26">
        <f t="shared" si="0"/>
        <v>94</v>
      </c>
    </row>
    <row r="10" spans="1:4" ht="14.4" x14ac:dyDescent="0.3">
      <c r="A10" s="23" t="s">
        <v>34</v>
      </c>
      <c r="B10" s="23" t="s">
        <v>43</v>
      </c>
      <c r="C10" s="23">
        <v>0.86</v>
      </c>
      <c r="D10" s="26">
        <f t="shared" si="0"/>
        <v>86</v>
      </c>
    </row>
    <row r="11" spans="1:4" ht="14.55" customHeight="1" x14ac:dyDescent="0.3">
      <c r="A11" s="25" t="s">
        <v>35</v>
      </c>
      <c r="B11" s="23" t="s">
        <v>44</v>
      </c>
      <c r="C11" s="23">
        <v>0.92</v>
      </c>
      <c r="D11" s="26">
        <f t="shared" si="0"/>
        <v>92</v>
      </c>
    </row>
    <row r="12" spans="1:4" ht="14.4" x14ac:dyDescent="0.3">
      <c r="A12" s="23" t="s">
        <v>45</v>
      </c>
      <c r="B12" s="23" t="s">
        <v>14</v>
      </c>
      <c r="C12" s="23">
        <v>0.88</v>
      </c>
      <c r="D12" s="26">
        <f t="shared" si="0"/>
        <v>88</v>
      </c>
    </row>
    <row r="13" spans="1:4" ht="14.4" x14ac:dyDescent="0.3">
      <c r="A13" s="25" t="s">
        <v>36</v>
      </c>
      <c r="B13" s="23" t="s">
        <v>20</v>
      </c>
      <c r="C13" s="23">
        <v>0.79</v>
      </c>
      <c r="D13" s="26">
        <f t="shared" si="0"/>
        <v>79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0EE52-BE10-4F06-B244-92B0FDA5C233}">
  <dimension ref="A1:M23"/>
  <sheetViews>
    <sheetView workbookViewId="0">
      <selection activeCell="I2" sqref="I2:I13"/>
    </sheetView>
  </sheetViews>
  <sheetFormatPr defaultColWidth="14.88671875" defaultRowHeight="13.95" customHeight="1" x14ac:dyDescent="0.3"/>
  <cols>
    <col min="1" max="1" width="14.6640625" bestFit="1" customWidth="1"/>
    <col min="2" max="2" width="11.77734375" bestFit="1" customWidth="1"/>
    <col min="3" max="3" width="13.77734375" bestFit="1" customWidth="1"/>
    <col min="4" max="4" width="13.77734375" customWidth="1"/>
    <col min="5" max="5" width="13.21875" bestFit="1" customWidth="1"/>
    <col min="6" max="6" width="13.21875" customWidth="1"/>
    <col min="7" max="7" width="13.33203125" bestFit="1" customWidth="1"/>
    <col min="9" max="9" width="23.6640625" customWidth="1"/>
  </cols>
  <sheetData>
    <row r="1" spans="1:9" ht="14.4" x14ac:dyDescent="0.3">
      <c r="A1" s="21" t="s">
        <v>3</v>
      </c>
      <c r="B1" s="21" t="s">
        <v>4</v>
      </c>
      <c r="C1" s="21" t="s">
        <v>9</v>
      </c>
      <c r="D1" s="21" t="s">
        <v>67</v>
      </c>
      <c r="E1" s="21" t="s">
        <v>10</v>
      </c>
      <c r="F1" s="21" t="s">
        <v>67</v>
      </c>
      <c r="G1" s="21" t="s">
        <v>11</v>
      </c>
      <c r="H1" s="21" t="s">
        <v>67</v>
      </c>
      <c r="I1" s="21" t="s">
        <v>63</v>
      </c>
    </row>
    <row r="2" spans="1:9" ht="13.95" customHeight="1" x14ac:dyDescent="0.3">
      <c r="A2" s="23" t="s">
        <v>31</v>
      </c>
      <c r="B2" s="23" t="s">
        <v>14</v>
      </c>
      <c r="C2" s="23" t="s">
        <v>16</v>
      </c>
      <c r="D2" s="34">
        <v>50</v>
      </c>
      <c r="E2" s="23" t="s">
        <v>17</v>
      </c>
      <c r="F2" s="34">
        <v>50</v>
      </c>
      <c r="G2" s="23">
        <v>9</v>
      </c>
      <c r="H2" s="47">
        <f>G2*10</f>
        <v>90</v>
      </c>
      <c r="I2" s="47">
        <f>D2*$D$15+F2*$F$15+H2*$H$15</f>
        <v>66</v>
      </c>
    </row>
    <row r="3" spans="1:9" ht="14.4" x14ac:dyDescent="0.3">
      <c r="A3" s="25" t="s">
        <v>46</v>
      </c>
      <c r="B3" s="23" t="s">
        <v>39</v>
      </c>
      <c r="C3" s="23" t="s">
        <v>17</v>
      </c>
      <c r="D3" s="34">
        <v>100</v>
      </c>
      <c r="E3" s="23" t="s">
        <v>17</v>
      </c>
      <c r="F3" s="34">
        <v>50</v>
      </c>
      <c r="G3" s="25">
        <v>8</v>
      </c>
      <c r="H3" s="47">
        <f t="shared" ref="H3:H13" si="0">G3*10</f>
        <v>80</v>
      </c>
      <c r="I3" s="47">
        <f t="shared" ref="I3:I13" si="1">D3*$D$15+F3*$F$15+H3*$H$15</f>
        <v>77</v>
      </c>
    </row>
    <row r="4" spans="1:9" ht="13.95" customHeight="1" x14ac:dyDescent="0.3">
      <c r="A4" s="23" t="s">
        <v>47</v>
      </c>
      <c r="B4" s="23" t="s">
        <v>40</v>
      </c>
      <c r="C4" s="23" t="s">
        <v>17</v>
      </c>
      <c r="D4" s="34">
        <v>100</v>
      </c>
      <c r="E4" s="23" t="s">
        <v>17</v>
      </c>
      <c r="F4" s="34">
        <v>50</v>
      </c>
      <c r="G4" s="23">
        <v>8</v>
      </c>
      <c r="H4" s="47">
        <f t="shared" si="0"/>
        <v>80</v>
      </c>
      <c r="I4" s="47">
        <f t="shared" si="1"/>
        <v>77</v>
      </c>
    </row>
    <row r="5" spans="1:9" ht="13.95" customHeight="1" x14ac:dyDescent="0.3">
      <c r="A5" s="25" t="s">
        <v>41</v>
      </c>
      <c r="B5" s="23" t="s">
        <v>20</v>
      </c>
      <c r="C5" s="23" t="s">
        <v>17</v>
      </c>
      <c r="D5" s="34">
        <v>100</v>
      </c>
      <c r="E5" s="23" t="s">
        <v>17</v>
      </c>
      <c r="F5" s="34">
        <v>50</v>
      </c>
      <c r="G5" s="25">
        <v>9</v>
      </c>
      <c r="H5" s="47">
        <f t="shared" si="0"/>
        <v>90</v>
      </c>
      <c r="I5" s="47">
        <f t="shared" si="1"/>
        <v>81</v>
      </c>
    </row>
    <row r="6" spans="1:9" ht="13.95" customHeight="1" x14ac:dyDescent="0.3">
      <c r="A6" s="23" t="s">
        <v>38</v>
      </c>
      <c r="B6" s="23" t="s">
        <v>22</v>
      </c>
      <c r="C6" s="23" t="s">
        <v>16</v>
      </c>
      <c r="D6" s="34">
        <v>50</v>
      </c>
      <c r="E6" s="23" t="s">
        <v>16</v>
      </c>
      <c r="F6" s="34">
        <v>100</v>
      </c>
      <c r="G6" s="23">
        <v>10</v>
      </c>
      <c r="H6" s="47">
        <f t="shared" si="0"/>
        <v>100</v>
      </c>
      <c r="I6" s="47">
        <f t="shared" si="1"/>
        <v>85</v>
      </c>
    </row>
    <row r="7" spans="1:9" ht="13.95" customHeight="1" x14ac:dyDescent="0.3">
      <c r="A7" s="25" t="s">
        <v>32</v>
      </c>
      <c r="B7" s="23" t="s">
        <v>22</v>
      </c>
      <c r="C7" s="23" t="s">
        <v>16</v>
      </c>
      <c r="D7" s="34">
        <v>50</v>
      </c>
      <c r="E7" s="23" t="s">
        <v>16</v>
      </c>
      <c r="F7" s="34">
        <v>100</v>
      </c>
      <c r="G7" s="25">
        <v>7</v>
      </c>
      <c r="H7" s="47">
        <f t="shared" si="0"/>
        <v>70</v>
      </c>
      <c r="I7" s="47">
        <f t="shared" si="1"/>
        <v>73</v>
      </c>
    </row>
    <row r="8" spans="1:9" ht="14.4" x14ac:dyDescent="0.3">
      <c r="A8" s="23" t="s">
        <v>37</v>
      </c>
      <c r="B8" s="23" t="s">
        <v>14</v>
      </c>
      <c r="C8" s="23" t="s">
        <v>16</v>
      </c>
      <c r="D8" s="34">
        <v>50</v>
      </c>
      <c r="E8" s="23" t="s">
        <v>17</v>
      </c>
      <c r="F8" s="34">
        <v>50</v>
      </c>
      <c r="G8" s="23">
        <v>10</v>
      </c>
      <c r="H8" s="47">
        <f t="shared" si="0"/>
        <v>100</v>
      </c>
      <c r="I8" s="47">
        <f t="shared" si="1"/>
        <v>70</v>
      </c>
    </row>
    <row r="9" spans="1:9" ht="14.4" x14ac:dyDescent="0.3">
      <c r="A9" s="25" t="s">
        <v>33</v>
      </c>
      <c r="B9" s="23" t="s">
        <v>42</v>
      </c>
      <c r="C9" s="23" t="s">
        <v>16</v>
      </c>
      <c r="D9" s="34">
        <v>50</v>
      </c>
      <c r="E9" s="23" t="s">
        <v>16</v>
      </c>
      <c r="F9" s="34">
        <v>100</v>
      </c>
      <c r="G9" s="25">
        <v>7</v>
      </c>
      <c r="H9" s="47">
        <f t="shared" si="0"/>
        <v>70</v>
      </c>
      <c r="I9" s="47">
        <f t="shared" si="1"/>
        <v>73</v>
      </c>
    </row>
    <row r="10" spans="1:9" ht="14.4" x14ac:dyDescent="0.3">
      <c r="A10" s="23" t="s">
        <v>34</v>
      </c>
      <c r="B10" s="23" t="s">
        <v>43</v>
      </c>
      <c r="C10" s="23" t="s">
        <v>17</v>
      </c>
      <c r="D10" s="34">
        <v>100</v>
      </c>
      <c r="E10" s="23" t="s">
        <v>17</v>
      </c>
      <c r="F10" s="34">
        <v>50</v>
      </c>
      <c r="G10" s="23">
        <v>8</v>
      </c>
      <c r="H10" s="47">
        <f t="shared" si="0"/>
        <v>80</v>
      </c>
      <c r="I10" s="47">
        <f t="shared" si="1"/>
        <v>77</v>
      </c>
    </row>
    <row r="11" spans="1:9" ht="13.95" customHeight="1" x14ac:dyDescent="0.3">
      <c r="A11" s="25" t="s">
        <v>35</v>
      </c>
      <c r="B11" s="23" t="s">
        <v>44</v>
      </c>
      <c r="C11" s="23" t="s">
        <v>17</v>
      </c>
      <c r="D11" s="34">
        <v>100</v>
      </c>
      <c r="E11" s="23" t="s">
        <v>17</v>
      </c>
      <c r="F11" s="34">
        <v>50</v>
      </c>
      <c r="G11" s="25">
        <v>5</v>
      </c>
      <c r="H11" s="47">
        <f t="shared" si="0"/>
        <v>50</v>
      </c>
      <c r="I11" s="47">
        <f t="shared" si="1"/>
        <v>65</v>
      </c>
    </row>
    <row r="12" spans="1:9" ht="14.4" x14ac:dyDescent="0.3">
      <c r="A12" s="23" t="s">
        <v>45</v>
      </c>
      <c r="B12" s="23" t="s">
        <v>14</v>
      </c>
      <c r="C12" s="23" t="s">
        <v>16</v>
      </c>
      <c r="D12" s="34">
        <v>50</v>
      </c>
      <c r="E12" s="23" t="s">
        <v>16</v>
      </c>
      <c r="F12" s="34">
        <v>100</v>
      </c>
      <c r="G12" s="23">
        <v>7</v>
      </c>
      <c r="H12" s="47">
        <f t="shared" si="0"/>
        <v>70</v>
      </c>
      <c r="I12" s="47">
        <f t="shared" si="1"/>
        <v>73</v>
      </c>
    </row>
    <row r="13" spans="1:9" ht="14.4" x14ac:dyDescent="0.3">
      <c r="A13" s="25" t="s">
        <v>36</v>
      </c>
      <c r="B13" s="23" t="s">
        <v>20</v>
      </c>
      <c r="C13" s="23" t="s">
        <v>17</v>
      </c>
      <c r="D13" s="34">
        <v>100</v>
      </c>
      <c r="E13" s="23" t="s">
        <v>17</v>
      </c>
      <c r="F13" s="34">
        <v>50</v>
      </c>
      <c r="G13" s="25">
        <v>8</v>
      </c>
      <c r="H13" s="47">
        <f t="shared" si="0"/>
        <v>80</v>
      </c>
      <c r="I13" s="47">
        <f t="shared" si="1"/>
        <v>77</v>
      </c>
    </row>
    <row r="15" spans="1:9" ht="13.95" customHeight="1" x14ac:dyDescent="0.3">
      <c r="D15" s="31">
        <v>0.3</v>
      </c>
      <c r="F15" s="31">
        <v>0.3</v>
      </c>
      <c r="H15" s="32">
        <v>0.4</v>
      </c>
    </row>
    <row r="20" spans="4:13" ht="13.95" customHeight="1" x14ac:dyDescent="0.3">
      <c r="D20" s="52" t="s">
        <v>68</v>
      </c>
      <c r="E20" s="52"/>
      <c r="G20" s="52" t="s">
        <v>9</v>
      </c>
      <c r="H20" s="52"/>
      <c r="J20" s="52" t="s">
        <v>10</v>
      </c>
      <c r="K20" s="52"/>
      <c r="M20" s="47" t="s">
        <v>82</v>
      </c>
    </row>
    <row r="21" spans="4:13" ht="13.95" customHeight="1" x14ac:dyDescent="0.3">
      <c r="D21" s="49" t="s">
        <v>9</v>
      </c>
      <c r="E21" s="49">
        <v>0.3</v>
      </c>
      <c r="G21" s="49" t="s">
        <v>16</v>
      </c>
      <c r="H21" s="49">
        <v>50</v>
      </c>
      <c r="J21" s="49" t="s">
        <v>16</v>
      </c>
      <c r="K21" s="49">
        <v>50</v>
      </c>
      <c r="M21" s="49" t="s">
        <v>83</v>
      </c>
    </row>
    <row r="22" spans="4:13" ht="13.95" customHeight="1" x14ac:dyDescent="0.3">
      <c r="D22" s="49" t="s">
        <v>10</v>
      </c>
      <c r="E22" s="49">
        <v>0.3</v>
      </c>
      <c r="G22" s="49" t="s">
        <v>17</v>
      </c>
      <c r="H22" s="49">
        <v>100</v>
      </c>
      <c r="J22" s="49" t="s">
        <v>17</v>
      </c>
      <c r="K22" s="49">
        <v>100</v>
      </c>
    </row>
    <row r="23" spans="4:13" ht="13.95" customHeight="1" x14ac:dyDescent="0.3">
      <c r="D23" s="49" t="s">
        <v>82</v>
      </c>
      <c r="E23" s="49">
        <v>0.4</v>
      </c>
    </row>
  </sheetData>
  <mergeCells count="3">
    <mergeCell ref="D20:E20"/>
    <mergeCell ref="G20:H20"/>
    <mergeCell ref="J20:K2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64129-A432-445D-85BE-647C77094D3D}">
  <dimension ref="A1:G24"/>
  <sheetViews>
    <sheetView tabSelected="1" workbookViewId="0">
      <selection activeCell="F18" sqref="F18"/>
    </sheetView>
  </sheetViews>
  <sheetFormatPr defaultRowHeight="14.4" x14ac:dyDescent="0.3"/>
  <cols>
    <col min="1" max="1" width="10.77734375" bestFit="1" customWidth="1"/>
    <col min="2" max="2" width="11.77734375" bestFit="1" customWidth="1"/>
    <col min="3" max="3" width="13.77734375" bestFit="1" customWidth="1"/>
    <col min="4" max="4" width="15.6640625" bestFit="1" customWidth="1"/>
    <col min="5" max="5" width="22.44140625" bestFit="1" customWidth="1"/>
    <col min="6" max="6" width="11.109375" bestFit="1" customWidth="1"/>
  </cols>
  <sheetData>
    <row r="1" spans="1:7" ht="34.200000000000003" x14ac:dyDescent="0.3">
      <c r="A1" s="21" t="s">
        <v>3</v>
      </c>
      <c r="B1" s="21" t="s">
        <v>4</v>
      </c>
      <c r="C1" s="21" t="s">
        <v>58</v>
      </c>
      <c r="D1" s="21" t="s">
        <v>85</v>
      </c>
      <c r="E1" s="21" t="s">
        <v>59</v>
      </c>
      <c r="F1" s="21" t="s">
        <v>60</v>
      </c>
      <c r="G1" s="21" t="s">
        <v>84</v>
      </c>
    </row>
    <row r="2" spans="1:7" x14ac:dyDescent="0.3">
      <c r="A2" s="23" t="s">
        <v>31</v>
      </c>
      <c r="B2" s="23" t="s">
        <v>14</v>
      </c>
      <c r="C2" s="23">
        <v>67.5</v>
      </c>
      <c r="D2" s="23">
        <v>70</v>
      </c>
      <c r="E2" s="23">
        <v>91</v>
      </c>
      <c r="F2" s="23">
        <v>66</v>
      </c>
      <c r="G2" s="23">
        <f>C2*$C$15+D2*$D$15+E2*$E$15+F2*$F$15</f>
        <v>70.3</v>
      </c>
    </row>
    <row r="3" spans="1:7" x14ac:dyDescent="0.3">
      <c r="A3" s="23" t="s">
        <v>46</v>
      </c>
      <c r="B3" s="23" t="s">
        <v>39</v>
      </c>
      <c r="C3" s="23">
        <v>79</v>
      </c>
      <c r="D3" s="23">
        <v>100</v>
      </c>
      <c r="E3" s="23">
        <v>85</v>
      </c>
      <c r="F3" s="23">
        <v>77</v>
      </c>
      <c r="G3" s="23">
        <f t="shared" ref="G3:G13" si="0">C3*$C$15+D3*$D$15+E3*$E$15+F3*$F$15</f>
        <v>85.5</v>
      </c>
    </row>
    <row r="4" spans="1:7" x14ac:dyDescent="0.3">
      <c r="A4" s="23" t="s">
        <v>47</v>
      </c>
      <c r="B4" s="23" t="s">
        <v>40</v>
      </c>
      <c r="C4" s="23">
        <v>70.5</v>
      </c>
      <c r="D4" s="23">
        <v>100</v>
      </c>
      <c r="E4" s="23">
        <v>63</v>
      </c>
      <c r="F4" s="23">
        <v>77</v>
      </c>
      <c r="G4" s="23">
        <f t="shared" si="0"/>
        <v>79.900000000000006</v>
      </c>
    </row>
    <row r="5" spans="1:7" x14ac:dyDescent="0.3">
      <c r="A5" s="23" t="s">
        <v>41</v>
      </c>
      <c r="B5" s="23" t="s">
        <v>20</v>
      </c>
      <c r="C5" s="23">
        <v>60.5</v>
      </c>
      <c r="D5" s="23">
        <v>100</v>
      </c>
      <c r="E5" s="23">
        <v>90</v>
      </c>
      <c r="F5" s="23">
        <v>81</v>
      </c>
      <c r="G5" s="23">
        <f t="shared" si="0"/>
        <v>79.400000000000006</v>
      </c>
    </row>
    <row r="6" spans="1:7" x14ac:dyDescent="0.3">
      <c r="A6" s="23" t="s">
        <v>38</v>
      </c>
      <c r="B6" s="23" t="s">
        <v>22</v>
      </c>
      <c r="C6" s="23">
        <v>84</v>
      </c>
      <c r="D6" s="23">
        <v>60</v>
      </c>
      <c r="E6" s="23">
        <v>82</v>
      </c>
      <c r="F6" s="23">
        <v>85</v>
      </c>
      <c r="G6" s="23">
        <f t="shared" si="0"/>
        <v>76.800000000000011</v>
      </c>
    </row>
    <row r="7" spans="1:7" x14ac:dyDescent="0.3">
      <c r="A7" s="23" t="s">
        <v>32</v>
      </c>
      <c r="B7" s="23" t="s">
        <v>22</v>
      </c>
      <c r="C7" s="23">
        <v>52.5</v>
      </c>
      <c r="D7" s="23">
        <v>100</v>
      </c>
      <c r="E7" s="23">
        <v>88</v>
      </c>
      <c r="F7" s="23">
        <v>73</v>
      </c>
      <c r="G7" s="23">
        <f t="shared" si="0"/>
        <v>74.400000000000006</v>
      </c>
    </row>
    <row r="8" spans="1:7" x14ac:dyDescent="0.3">
      <c r="A8" s="23" t="s">
        <v>37</v>
      </c>
      <c r="B8" s="23" t="s">
        <v>14</v>
      </c>
      <c r="C8" s="23">
        <v>52</v>
      </c>
      <c r="D8" s="23">
        <v>100</v>
      </c>
      <c r="E8" s="23">
        <v>78</v>
      </c>
      <c r="F8" s="23">
        <v>70</v>
      </c>
      <c r="G8" s="23">
        <f t="shared" si="0"/>
        <v>72.599999999999994</v>
      </c>
    </row>
    <row r="9" spans="1:7" x14ac:dyDescent="0.3">
      <c r="A9" s="23" t="s">
        <v>33</v>
      </c>
      <c r="B9" s="23" t="s">
        <v>42</v>
      </c>
      <c r="C9" s="23">
        <v>51</v>
      </c>
      <c r="D9" s="23">
        <v>100</v>
      </c>
      <c r="E9" s="23">
        <v>94</v>
      </c>
      <c r="F9" s="23">
        <v>73</v>
      </c>
      <c r="G9" s="23">
        <f t="shared" si="0"/>
        <v>74.400000000000006</v>
      </c>
    </row>
    <row r="10" spans="1:7" x14ac:dyDescent="0.3">
      <c r="A10" s="23" t="s">
        <v>34</v>
      </c>
      <c r="B10" s="23" t="s">
        <v>43</v>
      </c>
      <c r="C10" s="23">
        <v>63</v>
      </c>
      <c r="D10" s="23">
        <v>90</v>
      </c>
      <c r="E10" s="23">
        <v>86</v>
      </c>
      <c r="F10" s="23">
        <v>77</v>
      </c>
      <c r="G10" s="23">
        <f t="shared" si="0"/>
        <v>76.2</v>
      </c>
    </row>
    <row r="11" spans="1:7" x14ac:dyDescent="0.3">
      <c r="A11" s="23" t="s">
        <v>35</v>
      </c>
      <c r="B11" s="23" t="s">
        <v>44</v>
      </c>
      <c r="C11" s="23">
        <v>45.5</v>
      </c>
      <c r="D11" s="23">
        <v>100</v>
      </c>
      <c r="E11" s="23">
        <v>92</v>
      </c>
      <c r="F11" s="23">
        <v>65</v>
      </c>
      <c r="G11" s="23">
        <f t="shared" si="0"/>
        <v>70.400000000000006</v>
      </c>
    </row>
    <row r="12" spans="1:7" x14ac:dyDescent="0.3">
      <c r="A12" s="23" t="s">
        <v>45</v>
      </c>
      <c r="B12" s="23" t="s">
        <v>14</v>
      </c>
      <c r="C12" s="23">
        <v>58</v>
      </c>
      <c r="D12" s="23">
        <v>100</v>
      </c>
      <c r="E12" s="23">
        <v>88</v>
      </c>
      <c r="F12" s="23">
        <v>73</v>
      </c>
      <c r="G12" s="23">
        <f t="shared" si="0"/>
        <v>76.599999999999994</v>
      </c>
    </row>
    <row r="13" spans="1:7" x14ac:dyDescent="0.3">
      <c r="A13" s="23" t="s">
        <v>36</v>
      </c>
      <c r="B13" s="23" t="s">
        <v>20</v>
      </c>
      <c r="C13" s="23">
        <v>57.5</v>
      </c>
      <c r="D13" s="23">
        <v>100</v>
      </c>
      <c r="E13" s="23">
        <v>79</v>
      </c>
      <c r="F13" s="23">
        <v>77</v>
      </c>
      <c r="G13" s="23">
        <f t="shared" si="0"/>
        <v>76.3</v>
      </c>
    </row>
    <row r="15" spans="1:7" x14ac:dyDescent="0.3">
      <c r="C15" s="6">
        <v>0.4</v>
      </c>
      <c r="D15" s="30">
        <v>0.3</v>
      </c>
      <c r="E15" s="30">
        <v>0.1</v>
      </c>
      <c r="F15" s="30">
        <v>0.2</v>
      </c>
    </row>
    <row r="20" spans="5:6" x14ac:dyDescent="0.3">
      <c r="E20" s="53" t="s">
        <v>68</v>
      </c>
      <c r="F20" s="53"/>
    </row>
    <row r="21" spans="5:6" x14ac:dyDescent="0.3">
      <c r="E21" s="49" t="s">
        <v>58</v>
      </c>
      <c r="F21" s="49">
        <v>0.4</v>
      </c>
    </row>
    <row r="22" spans="5:6" x14ac:dyDescent="0.3">
      <c r="E22" s="49" t="s">
        <v>61</v>
      </c>
      <c r="F22" s="49">
        <v>0.3</v>
      </c>
    </row>
    <row r="23" spans="5:6" x14ac:dyDescent="0.3">
      <c r="E23" s="49" t="s">
        <v>59</v>
      </c>
      <c r="F23" s="49">
        <v>0.1</v>
      </c>
    </row>
    <row r="24" spans="5:6" x14ac:dyDescent="0.3">
      <c r="E24" s="49" t="s">
        <v>60</v>
      </c>
      <c r="F24" s="49">
        <v>0.2</v>
      </c>
    </row>
  </sheetData>
  <mergeCells count="1">
    <mergeCell ref="E20:F2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2B15178A70B74BBB9A0C6393C364E7" ma:contentTypeVersion="13" ma:contentTypeDescription="Create a new document." ma:contentTypeScope="" ma:versionID="fb791b373d8eb01432d4cf2264490759">
  <xsd:schema xmlns:xsd="http://www.w3.org/2001/XMLSchema" xmlns:xs="http://www.w3.org/2001/XMLSchema" xmlns:p="http://schemas.microsoft.com/office/2006/metadata/properties" xmlns:ns2="d1047e39-2691-4f33-a135-73712887a567" xmlns:ns3="49c126be-c726-47ba-965e-26a43962fc1b" targetNamespace="http://schemas.microsoft.com/office/2006/metadata/properties" ma:root="true" ma:fieldsID="f7c8e79a4fe7dac76d428e9f4fef9697" ns2:_="" ns3:_="">
    <xsd:import namespace="d1047e39-2691-4f33-a135-73712887a567"/>
    <xsd:import namespace="49c126be-c726-47ba-965e-26a43962fc1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47e39-2691-4f33-a135-73712887a5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c126be-c726-47ba-965e-26a43962fc1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B14417-61C9-4764-A871-E539F817E49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9c126be-c726-47ba-965e-26a43962fc1b"/>
    <ds:schemaRef ds:uri="http://purl.org/dc/elements/1.1/"/>
    <ds:schemaRef ds:uri="http://schemas.microsoft.com/office/2006/metadata/properties"/>
    <ds:schemaRef ds:uri="d1047e39-2691-4f33-a135-73712887a567"/>
    <ds:schemaRef ds:uri="http://www.w3.org/XML/1998/namespace"/>
    <ds:schemaRef ds:uri="http://purl.org/dc/dcmitype/"/>
  </ds:schemaRefs>
</ds:datastoreItem>
</file>

<file path=customXml/itemProps2.xml><?xml version="1.0" encoding="utf-8"?>
<ds:datastoreItem xmlns:ds="http://schemas.openxmlformats.org/officeDocument/2006/customXml" ds:itemID="{543A4653-41BE-4DFB-AFAE-D7C806EFB3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47e39-2691-4f33-a135-73712887a567"/>
    <ds:schemaRef ds:uri="49c126be-c726-47ba-965e-26a43962f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35CC90-5533-4F02-83C2-6CBD28C435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vt:lpstr>
      <vt:lpstr>Data Exhibit-1</vt:lpstr>
      <vt:lpstr>financial</vt:lpstr>
      <vt:lpstr>Regulatory RIsk</vt:lpstr>
      <vt:lpstr>Operations</vt:lpstr>
      <vt:lpstr>Data Management Risk</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Renuka Kommu</dc:creator>
  <cp:lastModifiedBy>Taran Kumar</cp:lastModifiedBy>
  <dcterms:created xsi:type="dcterms:W3CDTF">2020-10-15T19:18:15Z</dcterms:created>
  <dcterms:modified xsi:type="dcterms:W3CDTF">2022-12-04T22:45:54Z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0x010100D02B15178A70B74BBB9A0C6393C364E7</vt:lpwstr>
  </property>
</Properties>
</file>